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28" windowWidth="22752" windowHeight="9336" tabRatio="788" activeTab="19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4" sheetId="13" r:id="rId16"/>
    <sheet name="п.4.3" sheetId="16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5">п.4.4!#REF!</definedName>
    <definedName name="sub_17403" localSheetId="16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п.3.4!$A$3:$R$20</definedName>
    <definedName name="_xlnm.Print_Area" localSheetId="19">п.4.7!$A$1:$C$8</definedName>
    <definedName name="_xlnm.Print_Area" localSheetId="20">п.4.8!$A$1:$B$5</definedName>
    <definedName name="_xlnm.Print_Area" localSheetId="21">п.4.9!$A$1:$AE$30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K23" i="30" l="1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K25" i="12"/>
  <c r="K24" i="12"/>
  <c r="K10" i="12"/>
  <c r="K8" i="12"/>
  <c r="H10" i="12" l="1"/>
  <c r="F7" i="9" l="1"/>
  <c r="F8" i="9" s="1"/>
  <c r="D41" i="6" l="1"/>
  <c r="D45" i="6" s="1"/>
  <c r="D36" i="6"/>
  <c r="D44" i="6" s="1"/>
  <c r="D42" i="6" s="1"/>
  <c r="D35" i="6"/>
  <c r="D43" i="6" s="1"/>
  <c r="G7" i="9" l="1"/>
  <c r="G8" i="9" s="1"/>
  <c r="C7" i="9"/>
  <c r="C8" i="9" s="1"/>
  <c r="E7" i="9"/>
  <c r="E8" i="9" s="1"/>
  <c r="E36" i="6" l="1"/>
  <c r="R17" i="28" l="1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8" i="12" l="1"/>
  <c r="E10" i="12"/>
  <c r="E24" i="12"/>
  <c r="E25" i="12"/>
  <c r="E8" i="12"/>
  <c r="E19" i="8" l="1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39" i="5"/>
  <c r="E36" i="5"/>
  <c r="E33" i="5"/>
  <c r="E32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<sst xmlns="http://schemas.openxmlformats.org/spreadsheetml/2006/main" count="713" uniqueCount="382">
  <si>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</si>
  <si>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</si>
  <si>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</si>
  <si>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</si>
  <si>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</si>
  <si>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</si>
  <si>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</si>
  <si>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</si>
  <si>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</si>
  <si>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</si>
  <si>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</si>
  <si>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</si>
  <si>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</si>
  <si>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</si>
  <si>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</si>
  <si>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</si>
  <si>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</si>
  <si>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</si>
  <si>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</si>
  <si>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</si>
  <si>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</si>
  <si>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</si>
  <si>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</si>
  <si>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</si>
  <si>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</si>
  <si>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</si>
  <si>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</si>
  <si>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</si>
  <si>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</si>
  <si>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</si>
  <si>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</si>
  <si>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</si>
  <si>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</si>
  <si>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</si>
  <si>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</si>
  <si>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</si>
  <si>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</si>
  <si>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</si>
  <si>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</si>
  <si>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</si>
  <si>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</si>
  <si>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</si>
  <si>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</si>
  <si>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</si>
  <si>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</si>
  <si>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</si>
  <si>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</si>
  <si>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</si>
  <si>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</si>
  <si>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</si>
  <si>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</si>
  <si>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</si>
  <si>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</si>
  <si>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</si>
  <si>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</si>
  <si>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</si>
  <si>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</si>
  <si>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</si>
  <si>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</si>
  <si>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</si>
  <si>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</si>
  <si>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</si>
  <si>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</si>
  <si>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</si>
  <si>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</si>
  <si>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</si>
  <si>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</si>
  <si>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</si>
  <si>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</si>
  <si>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</si>
  <si>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</si>
  <si>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</si>
  <si>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</si>
  <si>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</si>
  <si>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</si>
  <si>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</si>
  <si>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</si>
  <si>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</si>
  <si>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</si>
  <si>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</si>
  <si>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</si>
  <si>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</si>
  <si>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</si>
  <si>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</si>
  <si>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</si>
  <si>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</si>
  <si>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</si>
  <si>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</si>
  <si>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</si>
  <si>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</si>
  <si>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</si>
  <si>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</si>
  <si>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</si>
  <si>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</si>
  <si>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</si>
  <si>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</si>
  <si>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</si>
  <si>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</si>
  <si>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</si>
  <si>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</si>
  <si>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</si>
  <si>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</si>
  <si>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</si>
  <si>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</si>
  <si>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</si>
  <si>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</si>
  <si>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</si>
  <si>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</si>
  <si>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</si>
  <si>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</si>
  <si>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</si>
  <si>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</si>
  <si>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</si>
  <si>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</si>
  <si>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</si>
  <si>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</si>
  <si>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</si>
  <si>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</si>
  <si>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</si>
  <si>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</si>
  <si>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</si>
  <si>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</si>
  <si>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</si>
  <si>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</si>
  <si>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</si>
  <si>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</si>
  <si>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</si>
  <si>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</si>
  <si>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</si>
  <si>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</si>
  <si>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</si>
  <si>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</si>
  <si>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</si>
  <si>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</si>
  <si>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</si>
  <si>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</si>
  <si>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</si>
  <si>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</si>
  <si>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</si>
  <si>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</si>
  <si>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</si>
  <si>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</si>
  <si>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</si>
  <si>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</si>
  <si>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</si>
  <si>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</si>
  <si>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</si>
  <si>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</si>
  <si>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</si>
  <si>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</si>
  <si>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</si>
  <si>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</si>
  <si>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</si>
  <si>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</si>
  <si>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</si>
  <si>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</si>
  <si>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</si>
  <si>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</si>
  <si>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</si>
  <si>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</si>
  <si>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</si>
  <si>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</si>
  <si>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</si>
  <si>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</si>
  <si>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</si>
  <si>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</si>
  <si>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</si>
  <si>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</si>
  <si>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</si>
  <si>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</si>
  <si>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</si>
  <si>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</si>
  <si>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</si>
  <si>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</si>
  <si>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</si>
  <si>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</si>
  <si>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</si>
  <si>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</si>
  <si>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</si>
  <si>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</si>
  <si>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</si>
  <si>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</si>
  <si>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</si>
  <si>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</si>
  <si>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</si>
  <si>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</si>
  <si>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</si>
  <si>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</si>
  <si>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</si>
  <si>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</si>
  <si>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</si>
  <si>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</si>
  <si>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</si>
  <si>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</si>
  <si>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</si>
  <si>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</si>
  <si>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</si>
  <si>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</si>
  <si>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</si>
  <si>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</si>
  <si>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</si>
  <si>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</si>
  <si>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</si>
  <si>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</si>
  <si>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</si>
  <si>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</si>
  <si>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</si>
  <si>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</si>
  <si>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</si>
  <si>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</si>
  <si>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</si>
  <si>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</si>
  <si>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</si>
  <si>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</si>
  <si>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</si>
  <si>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</si>
  <si>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</si>
  <si>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</si>
  <si>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</si>
  <si>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</si>
  <si>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</si>
  <si>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</si>
  <si>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</si>
  <si>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</si>
  <si>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</si>
  <si>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</si>
  <si>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</si>
  <si>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</si>
  <si>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</si>
  <si>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</si>
  <si>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</si>
  <si>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</si>
  <si>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</si>
  <si>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</si>
  <si>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</si>
  <si>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</si>
  <si>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</si>
  <si>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</si>
  <si>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</si>
  <si>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</si>
  <si>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</si>
  <si>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</si>
  <si>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</si>
  <si>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</si>
  <si>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</si>
  <si>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</si>
  <si>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</si>
  <si>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</si>
  <si>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</si>
  <si>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</si>
  <si>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</si>
  <si>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</si>
  <si>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</si>
  <si>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</si>
  <si>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</si>
  <si>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</si>
  <si>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</si>
  <si>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</si>
  <si>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</si>
  <si>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</si>
  <si>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</si>
  <si>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</si>
  <si>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</si>
  <si>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</si>
  <si>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КЛ до 1кВ</t>
  </si>
  <si>
    <t>(84235)7-94-23</t>
  </si>
  <si>
    <t>(84235)7-92-27</t>
  </si>
  <si>
    <t>(84235)7-96-01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</si>
  <si>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</si>
  <si>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</si>
  <si>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</si>
  <si>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</si>
  <si>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</si>
  <si>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</si>
  <si>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</si>
  <si>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</si>
  <si>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</si>
  <si>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</si>
  <si>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</si>
  <si>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</si>
  <si>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</si>
  <si>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</si>
  <si>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</si>
  <si>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</si>
  <si>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</si>
  <si>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</si>
  <si>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</si>
  <si>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</si>
  <si>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</si>
  <si>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</si>
  <si>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</si>
  <si>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</si>
  <si>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</si>
  <si>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</si>
  <si>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</si>
  <si>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</si>
  <si>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</si>
  <si>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</si>
  <si>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</si>
  <si>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</si>
  <si>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</si>
  <si>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</si>
  <si>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</si>
  <si>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</si>
  <si>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</si>
  <si>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</si>
  <si>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</si>
  <si>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</si>
  <si>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</si>
  <si>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</si>
  <si>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</si>
  <si>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</si>
  <si>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</si>
  <si>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</si>
  <si>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Резерв мощности по центрам питания  АО «ГНЦ НИИАР» на уровне напряжения 6 кВ: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</si>
  <si>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</si>
  <si>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</si>
  <si>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</si>
  <si>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</si>
  <si>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</si>
  <si>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</si>
  <si>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</si>
  <si>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</si>
  <si>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</si>
  <si>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</si>
  <si>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</si>
  <si>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</si>
  <si>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</si>
  <si>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</si>
  <si>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</si>
  <si>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</si>
  <si>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</si>
  <si>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</si>
  <si>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</si>
  <si>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</si>
  <si>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</si>
  <si>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</si>
  <si>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</si>
  <si>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</si>
  <si>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</si>
  <si>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Пояснения по технологическому присоединению (порядок действий)</t>
  </si>
  <si>
    <t>07:20</t>
  </si>
  <si>
    <t>8:00</t>
  </si>
  <si>
    <t>8:05</t>
  </si>
  <si>
    <t>09:40</t>
  </si>
  <si>
    <t>11:40</t>
  </si>
  <si>
    <t>8:15</t>
  </si>
  <si>
    <t xml:space="preserve">     до 15 кВт включительно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</si>
  <si>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</si>
  <si>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</si>
  <si>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Мощность энергопринимающих устройств заявителя, кВт</t>
  </si>
  <si>
    <t>Категория надёжности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</si>
  <si>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</si>
  <si>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</si>
  <si>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</si>
  <si>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</si>
  <si>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</si>
  <si>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</si>
  <si>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</si>
  <si>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</si>
  <si>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</si>
  <si>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</si>
  <si>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</si>
  <si>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*Стоимость технологического присоединения для заявителей до 15 кВт по 3 категории надёжности указана с НДС.</t>
  </si>
  <si>
    <t>2020 год</t>
  </si>
  <si>
    <t>Резерв трансформаторной мощности трансформаторных подстанций и распределительных пунктов АО «ГНЦ НИИАР»             на 2020г.</t>
  </si>
  <si>
    <t>54, 54А</t>
  </si>
  <si>
    <t>ПС-2М – 20,87кВт;</t>
  </si>
  <si>
    <t>ПС-3М – 16,4кВт.</t>
  </si>
  <si>
    <t>Информация о качестве обслуживания потребителей 
сетевой организации АО "ГНЦ НИИАР" за 2021 год</t>
  </si>
  <si>
    <t>2.3. Мероприятия, выполненные сетевой организацией в целях повышения качества оказания услуг по передаче электрической энергии в 2021г.</t>
  </si>
  <si>
    <t>2021г.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</si>
  <si>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2021г.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</si>
  <si>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2021г.</t>
  </si>
  <si>
    <t>2021 год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</si>
  <si>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2021г.</t>
  </si>
  <si>
    <t>2.1. Показатели качества услуг по передаче электрической энергии в целом по сетевой организации в 2021г., а также динамика по отношению к году, предшествующему отчетному.</t>
  </si>
  <si>
    <t>Количество подстанций 110 кВ, 35 кВ, 6(10) кВ на 2021г., в динамике относительно года, предшествующего отчетному</t>
  </si>
  <si>
    <t>4.3. Информация о заочном обслуживании потребителей посредством телефонной связи за 2021г.</t>
  </si>
  <si>
    <t>4.2. Информация о деятельности офисов обслуживания потребителей за 2021г.</t>
  </si>
  <si>
    <r>
      <t xml:space="preserve"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</t>
    </r>
    <r>
      <rPr>
        <sz val="10"/>
        <rFont val="Arial"/>
        <family val="2"/>
        <charset val="204"/>
      </rPr>
      <t xml:space="preserve">Агентства по регулирурованию цен и тарифов Ульяновской области от 27.12.2021 №387-П. </t>
    </r>
    <r>
      <rPr>
        <sz val="10"/>
        <color rgb="FF000000"/>
        <rFont val="Arial"/>
        <family val="2"/>
        <charset val="204"/>
      </rPr>
      <t xml:space="preserve">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</t>
    </r>
    <r>
      <rPr>
        <sz val="10"/>
        <rFont val="Arial"/>
        <family val="2"/>
        <charset val="204"/>
      </rPr>
      <t>Агентства по регулирурованию цен и тарифов Ульяновской области от 27.12.2021 №387-П</t>
    </r>
    <r>
      <rPr>
        <sz val="10"/>
        <color rgb="FF000000"/>
        <rFont val="Arial"/>
        <family val="2"/>
        <charset val="204"/>
      </rPr>
      <t>, размещённом на сайте АО «ГНЦ НИИАР».</t>
    </r>
  </si>
  <si>
    <t>хорошо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</si>
</sst>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48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48">
      <protection locked="0"/>
    </xf>
    <xf numFmtId="173" fontId="21" fillId="0" borderId="48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49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0" applyNumberFormat="0" applyAlignment="0" applyProtection="0"/>
    <xf numFmtId="0" fontId="32" fillId="28" borderId="51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49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2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6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7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58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59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0"/>
    <xf numFmtId="37" fontId="77" fillId="2" borderId="60"/>
    <xf numFmtId="0" fontId="78" fillId="0" borderId="0" applyNumberFormat="0">
      <alignment horizontal="left"/>
    </xf>
    <xf numFmtId="199" fontId="79" fillId="0" borderId="61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2">
      <alignment vertical="center"/>
    </xf>
    <xf numFmtId="4" fontId="82" fillId="2" borderId="59" applyNumberFormat="0" applyProtection="0">
      <alignment vertical="center"/>
    </xf>
    <xf numFmtId="4" fontId="83" fillId="2" borderId="59" applyNumberFormat="0" applyProtection="0">
      <alignment vertical="center"/>
    </xf>
    <xf numFmtId="4" fontId="82" fillId="2" borderId="59" applyNumberFormat="0" applyProtection="0">
      <alignment horizontal="left" vertical="center" indent="1"/>
    </xf>
    <xf numFmtId="4" fontId="82" fillId="2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2" fillId="34" borderId="59" applyNumberFormat="0" applyProtection="0">
      <alignment horizontal="right" vertical="center"/>
    </xf>
    <xf numFmtId="4" fontId="82" fillId="35" borderId="59" applyNumberFormat="0" applyProtection="0">
      <alignment horizontal="right" vertical="center"/>
    </xf>
    <xf numFmtId="4" fontId="82" fillId="36" borderId="59" applyNumberFormat="0" applyProtection="0">
      <alignment horizontal="right" vertical="center"/>
    </xf>
    <xf numFmtId="4" fontId="82" fillId="37" borderId="59" applyNumberFormat="0" applyProtection="0">
      <alignment horizontal="right" vertical="center"/>
    </xf>
    <xf numFmtId="4" fontId="82" fillId="38" borderId="59" applyNumberFormat="0" applyProtection="0">
      <alignment horizontal="right" vertical="center"/>
    </xf>
    <xf numFmtId="4" fontId="82" fillId="39" borderId="59" applyNumberFormat="0" applyProtection="0">
      <alignment horizontal="right" vertical="center"/>
    </xf>
    <xf numFmtId="4" fontId="82" fillId="40" borderId="59" applyNumberFormat="0" applyProtection="0">
      <alignment horizontal="right" vertical="center"/>
    </xf>
    <xf numFmtId="4" fontId="82" fillId="41" borderId="59" applyNumberFormat="0" applyProtection="0">
      <alignment horizontal="right" vertical="center"/>
    </xf>
    <xf numFmtId="4" fontId="82" fillId="42" borderId="59" applyNumberFormat="0" applyProtection="0">
      <alignment horizontal="right" vertical="center"/>
    </xf>
    <xf numFmtId="4" fontId="84" fillId="43" borderId="59" applyNumberFormat="0" applyProtection="0">
      <alignment horizontal="left" vertical="center" indent="1"/>
    </xf>
    <xf numFmtId="4" fontId="82" fillId="44" borderId="63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4" fontId="86" fillId="44" borderId="59" applyNumberFormat="0" applyProtection="0">
      <alignment horizontal="left" vertical="center" indent="1"/>
    </xf>
    <xf numFmtId="4" fontId="86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6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4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7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59" applyNumberFormat="0" applyProtection="0">
      <alignment vertical="center"/>
    </xf>
    <xf numFmtId="4" fontId="83" fillId="48" borderId="59" applyNumberFormat="0" applyProtection="0">
      <alignment vertical="center"/>
    </xf>
    <xf numFmtId="4" fontId="82" fillId="48" borderId="59" applyNumberFormat="0" applyProtection="0">
      <alignment horizontal="left" vertical="center" indent="1"/>
    </xf>
    <xf numFmtId="4" fontId="82" fillId="48" borderId="59" applyNumberFormat="0" applyProtection="0">
      <alignment horizontal="left" vertical="center" indent="1"/>
    </xf>
    <xf numFmtId="4" fontId="82" fillId="44" borderId="59" applyNumberFormat="0" applyProtection="0">
      <alignment horizontal="right" vertical="center"/>
    </xf>
    <xf numFmtId="4" fontId="83" fillId="44" borderId="59" applyNumberFormat="0" applyProtection="0">
      <alignment horizontal="right" vertical="center"/>
    </xf>
    <xf numFmtId="0" fontId="14" fillId="33" borderId="59" applyNumberFormat="0" applyProtection="0">
      <alignment horizontal="left" vertical="center" indent="1"/>
    </xf>
    <xf numFmtId="0" fontId="14" fillId="33" borderId="59" applyNumberFormat="0" applyProtection="0">
      <alignment horizontal="left" vertical="center" indent="1"/>
    </xf>
    <xf numFmtId="0" fontId="87" fillId="0" borderId="0"/>
    <xf numFmtId="4" fontId="88" fillId="44" borderId="59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1" fillId="0" borderId="52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49">
      <protection locked="0"/>
    </xf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0" fontId="64" fillId="14" borderId="50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74" fillId="27" borderId="59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31" fillId="27" borderId="50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49"/>
    <xf numFmtId="49" fontId="117" fillId="0" borderId="0" applyBorder="0">
      <alignment vertical="center"/>
    </xf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0" fontId="100" fillId="0" borderId="64" applyNumberFormat="0" applyFill="0" applyAlignment="0" applyProtection="0"/>
    <xf numFmtId="3" fontId="36" fillId="0" borderId="1" applyBorder="0">
      <alignment vertical="center"/>
    </xf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70" fillId="0" borderId="48" applyNumberFormat="0" applyFill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32" fillId="28" borderId="51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0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6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24" fillId="32" borderId="58" applyNumberFormat="0" applyFont="0" applyAlignment="0" applyProtection="0"/>
    <xf numFmtId="0" fontId="2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0" fontId="14" fillId="32" borderId="58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66" fillId="0" borderId="56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5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6" applyBorder="0">
      <alignment horizontal="right"/>
    </xf>
    <xf numFmtId="4" fontId="5" fillId="57" borderId="66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4" fillId="0" borderId="0"/>
  </cellStyleXfs>
  <cellXfs count="413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5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5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73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7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77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7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8" fillId="0" borderId="1" xfId="0" applyFont="1" applyBorder="1"/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3" borderId="81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 wrapText="1"/>
    </xf>
    <xf numFmtId="0" fontId="130" fillId="0" borderId="7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79" xfId="1" applyNumberFormat="1" applyFont="1" applyFill="1" applyBorder="1" applyAlignment="1">
      <alignment horizontal="center" vertical="center" wrapText="1"/>
    </xf>
    <xf numFmtId="2" fontId="2" fillId="3" borderId="8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56" fillId="0" borderId="0" xfId="2422" applyFont="1" applyFill="1" applyBorder="1"/>
    <xf numFmtId="0" fontId="157" fillId="0" borderId="0" xfId="2422" applyFont="1" applyFill="1" applyBorder="1"/>
    <xf numFmtId="0" fontId="155" fillId="0" borderId="0" xfId="2422" applyFont="1" applyFill="1" applyBorder="1"/>
    <xf numFmtId="0" fontId="155" fillId="0" borderId="12" xfId="2422" applyFont="1" applyFill="1" applyBorder="1" applyAlignment="1">
      <alignment vertical="top" wrapText="1"/>
    </xf>
    <xf numFmtId="0" fontId="155" fillId="0" borderId="75" xfId="2422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70" fillId="3" borderId="21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right"/>
    </xf>
    <xf numFmtId="0" fontId="152" fillId="0" borderId="23" xfId="0" applyFont="1" applyBorder="1" applyAlignment="1">
      <alignment horizontal="center" vertical="center" wrapText="1"/>
    </xf>
    <xf numFmtId="0" fontId="130" fillId="0" borderId="12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9" fillId="0" borderId="15" xfId="2422" applyFont="1" applyFill="1" applyBorder="1" applyAlignment="1">
      <alignment horizontal="center" vertical="center" wrapText="1"/>
    </xf>
    <xf numFmtId="0" fontId="159" fillId="0" borderId="75" xfId="2422" applyFont="1" applyFill="1" applyBorder="1" applyAlignment="1">
      <alignment vertical="center" wrapText="1"/>
    </xf>
    <xf numFmtId="0" fontId="159" fillId="0" borderId="15" xfId="2422" applyFont="1" applyFill="1" applyBorder="1" applyAlignment="1">
      <alignment vertical="center" wrapText="1"/>
    </xf>
    <xf numFmtId="0" fontId="159" fillId="0" borderId="12" xfId="2422" applyFont="1" applyFill="1" applyBorder="1" applyAlignment="1">
      <alignment vertical="center" wrapText="1"/>
    </xf>
    <xf numFmtId="4" fontId="159" fillId="0" borderId="15" xfId="2422" applyNumberFormat="1" applyFont="1" applyFill="1" applyBorder="1" applyAlignment="1">
      <alignment horizontal="right" vertical="center" wrapText="1"/>
    </xf>
    <xf numFmtId="0" fontId="159" fillId="58" borderId="15" xfId="2422" applyFont="1" applyFill="1" applyBorder="1" applyAlignment="1">
      <alignment horizontal="right" vertical="center" wrapText="1"/>
    </xf>
    <xf numFmtId="0" fontId="159" fillId="59" borderId="15" xfId="2422" applyFont="1" applyFill="1" applyBorder="1" applyAlignment="1">
      <alignment horizontal="right" vertical="center" wrapText="1"/>
    </xf>
    <xf numFmtId="0" fontId="159" fillId="0" borderId="0" xfId="2422" applyFont="1" applyFill="1" applyBorder="1"/>
    <xf numFmtId="0" fontId="159" fillId="0" borderId="0" xfId="2422" applyFont="1" applyFill="1" applyBorder="1" applyAlignment="1">
      <alignment horizontal="right"/>
    </xf>
    <xf numFmtId="0" fontId="150" fillId="0" borderId="29" xfId="0" applyFont="1" applyBorder="1" applyAlignment="1">
      <alignment horizontal="center" vertical="center"/>
    </xf>
    <xf numFmtId="10" fontId="138" fillId="0" borderId="29" xfId="0" applyNumberFormat="1" applyFont="1" applyBorder="1" applyAlignment="1">
      <alignment horizontal="center" vertical="center"/>
    </xf>
    <xf numFmtId="0" fontId="150" fillId="0" borderId="45" xfId="0" applyFont="1" applyBorder="1" applyAlignment="1">
      <alignment horizontal="center" vertical="center"/>
    </xf>
    <xf numFmtId="10" fontId="138" fillId="0" borderId="45" xfId="0" applyNumberFormat="1" applyFont="1" applyBorder="1" applyAlignment="1">
      <alignment horizontal="center" vertical="center"/>
    </xf>
    <xf numFmtId="0" fontId="150" fillId="0" borderId="18" xfId="0" applyFont="1" applyBorder="1" applyAlignment="1">
      <alignment horizontal="center" vertical="center"/>
    </xf>
    <xf numFmtId="10" fontId="138" fillId="0" borderId="18" xfId="0" applyNumberFormat="1" applyFon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214" fontId="70" fillId="0" borderId="21" xfId="0" applyNumberFormat="1" applyFont="1" applyBorder="1" applyAlignment="1">
      <alignment horizontal="center" vertical="center" wrapText="1"/>
    </xf>
    <xf numFmtId="0" fontId="130" fillId="0" borderId="82" xfId="0" applyFont="1" applyFill="1" applyBorder="1" applyAlignment="1">
      <alignment horizontal="center" vertical="center" wrapText="1"/>
    </xf>
    <xf numFmtId="14" fontId="6" fillId="0" borderId="1" xfId="5" applyNumberFormat="1" applyFill="1" applyBorder="1" applyAlignment="1">
      <alignment horizontal="center" vertical="center"/>
    </xf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37" fillId="0" borderId="0" xfId="0" applyFont="1" applyAlignment="1">
      <alignment horizontal="center" vertical="center" wrapText="1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38" fillId="0" borderId="18" xfId="0" applyFont="1" applyBorder="1" applyAlignment="1">
      <alignment horizontal="center"/>
    </xf>
    <xf numFmtId="0" fontId="138" fillId="0" borderId="29" xfId="0" applyFont="1" applyBorder="1" applyAlignment="1">
      <alignment horizontal="center"/>
    </xf>
    <xf numFmtId="0" fontId="138" fillId="0" borderId="45" xfId="0" applyFont="1" applyBorder="1" applyAlignment="1">
      <alignment horizontal="center"/>
    </xf>
    <xf numFmtId="0" fontId="138" fillId="0" borderId="23" xfId="0" applyFont="1" applyBorder="1" applyAlignment="1">
      <alignment horizontal="center" vertical="center"/>
    </xf>
    <xf numFmtId="0" fontId="138" fillId="0" borderId="23" xfId="0" applyFont="1" applyBorder="1" applyAlignment="1">
      <alignment horizontal="center" vertical="center" wrapText="1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75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75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75" xfId="0" applyNumberFormat="1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83" xfId="0" applyFont="1" applyBorder="1" applyAlignment="1">
      <alignment horizontal="center" vertical="center" wrapText="1"/>
    </xf>
    <xf numFmtId="0" fontId="130" fillId="0" borderId="78" xfId="0" applyFont="1" applyBorder="1" applyAlignment="1">
      <alignment horizontal="center" vertical="center" wrapText="1"/>
    </xf>
    <xf numFmtId="0" fontId="130" fillId="0" borderId="74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52" fillId="0" borderId="74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74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67" xfId="0" applyFont="1" applyBorder="1" applyAlignment="1">
      <alignment horizontal="center" vertical="center" wrapText="1"/>
    </xf>
    <xf numFmtId="0" fontId="151" fillId="0" borderId="4" xfId="0" applyFont="1" applyBorder="1" applyAlignment="1">
      <alignment horizontal="center" vertical="center" wrapText="1"/>
    </xf>
    <xf numFmtId="0" fontId="152" fillId="0" borderId="76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59" fillId="0" borderId="8" xfId="2422" applyFont="1" applyFill="1" applyBorder="1" applyAlignment="1">
      <alignment horizontal="right" vertical="center" wrapText="1"/>
    </xf>
    <xf numFmtId="0" fontId="159" fillId="0" borderId="12" xfId="2422" applyFont="1" applyFill="1" applyBorder="1" applyAlignment="1">
      <alignment horizontal="right" vertical="center" wrapText="1"/>
    </xf>
    <xf numFmtId="0" fontId="159" fillId="0" borderId="75" xfId="2422" applyFont="1" applyFill="1" applyBorder="1" applyAlignment="1">
      <alignment horizontal="right" vertical="center" wrapText="1"/>
    </xf>
    <xf numFmtId="0" fontId="159" fillId="0" borderId="8" xfId="2422" applyFont="1" applyFill="1" applyBorder="1" applyAlignment="1">
      <alignment vertical="center" wrapText="1"/>
    </xf>
    <xf numFmtId="0" fontId="159" fillId="0" borderId="75" xfId="2422" applyFont="1" applyFill="1" applyBorder="1" applyAlignment="1">
      <alignment vertical="center" wrapText="1"/>
    </xf>
    <xf numFmtId="0" fontId="159" fillId="0" borderId="74" xfId="2422" applyFont="1" applyFill="1" applyBorder="1" applyAlignment="1">
      <alignment horizontal="center" vertical="center" wrapText="1"/>
    </xf>
    <xf numFmtId="0" fontId="159" fillId="0" borderId="20" xfId="2422" applyFont="1" applyFill="1" applyBorder="1" applyAlignment="1">
      <alignment horizontal="center" vertical="center" wrapText="1"/>
    </xf>
    <xf numFmtId="0" fontId="159" fillId="0" borderId="21" xfId="2422" applyFont="1" applyFill="1" applyBorder="1" applyAlignment="1">
      <alignment horizontal="center" vertical="center" wrapText="1"/>
    </xf>
    <xf numFmtId="0" fontId="158" fillId="58" borderId="0" xfId="2422" applyFont="1" applyFill="1" applyBorder="1" applyAlignment="1">
      <alignment horizontal="left" vertical="center" wrapText="1"/>
    </xf>
    <xf numFmtId="0" fontId="159" fillId="0" borderId="74" xfId="2422" applyFont="1" applyFill="1" applyBorder="1" applyAlignment="1">
      <alignment horizontal="left" vertical="center" wrapText="1"/>
    </xf>
    <xf numFmtId="0" fontId="159" fillId="0" borderId="20" xfId="2422" applyFont="1" applyFill="1" applyBorder="1" applyAlignment="1">
      <alignment horizontal="left" vertical="center" wrapText="1"/>
    </xf>
    <xf numFmtId="0" fontId="159" fillId="0" borderId="21" xfId="2422" applyFont="1" applyFill="1" applyBorder="1" applyAlignment="1">
      <alignment horizontal="left" vertical="center" wrapText="1"/>
    </xf>
    <xf numFmtId="0" fontId="135" fillId="0" borderId="0" xfId="0" applyFont="1" applyAlignment="1">
      <alignment horizontal="center" vertical="center"/>
    </xf>
    <xf numFmtId="0" fontId="138" fillId="0" borderId="74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74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75" xfId="0" applyFont="1" applyBorder="1" applyAlignment="1">
      <alignment horizontal="center" vertical="center" wrapText="1"/>
    </xf>
    <xf numFmtId="0" fontId="135" fillId="0" borderId="67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76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7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76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4" zoomScaleSheetLayoutView="100" workbookViewId="0">
      <selection activeCell="G16" sqref="G16"/>
    </sheetView>
  </sheetViews>
  <sheetFormatPr defaultColWidth="9.109375" defaultRowHeight="15.6"/>
  <cols>
    <col min="1" max="16384" width="9.10937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38" t="s">
        <v>369</v>
      </c>
      <c r="B11" s="239"/>
      <c r="C11" s="239"/>
      <c r="D11" s="239"/>
      <c r="E11" s="239"/>
      <c r="F11" s="239"/>
      <c r="G11" s="239"/>
      <c r="H11" s="239"/>
      <c r="I11" s="239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"/>
  <sheetViews>
    <sheetView view="pageBreakPreview" zoomScaleNormal="100" zoomScaleSheetLayoutView="100" workbookViewId="0">
      <selection activeCell="F16" sqref="F16"/>
    </sheetView>
  </sheetViews>
  <sheetFormatPr defaultRowHeight="14.4"/>
  <cols>
    <col min="9" max="9" width="9.109375" customWidth="1"/>
  </cols>
  <sheetData>
    <row r="2" spans="1:16" ht="15.6">
      <c r="A2" s="15" t="s">
        <v>315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6">
      <c r="A3" s="15" t="s">
        <v>316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99" customFormat="1" ht="15.6">
      <c r="A4" s="198" t="s">
        <v>317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5.6">
      <c r="A5" s="15" t="s">
        <v>318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Normal="100" zoomScaleSheetLayoutView="100" workbookViewId="0">
      <selection activeCell="F2" sqref="F2"/>
    </sheetView>
  </sheetViews>
  <sheetFormatPr defaultRowHeight="14.4"/>
  <cols>
    <col min="22" max="22" width="12.88671875" customWidth="1"/>
  </cols>
  <sheetData>
    <row r="1" spans="1:1" ht="15.6">
      <c r="A1" s="15"/>
    </row>
    <row r="2" spans="1:1" ht="15.6">
      <c r="A2" s="15" t="s">
        <v>268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U17" sqref="U17"/>
    </sheetView>
  </sheetViews>
  <sheetFormatPr defaultRowHeight="14.4"/>
  <cols>
    <col min="2" max="2" width="28.77734375" customWidth="1"/>
    <col min="3" max="3" width="7.5546875" customWidth="1"/>
    <col min="4" max="4" width="9.5546875" style="175" customWidth="1"/>
    <col min="5" max="5" width="13.6640625" style="175" customWidth="1"/>
    <col min="6" max="6" width="7.77734375" customWidth="1"/>
    <col min="7" max="7" width="9.77734375" style="175" customWidth="1"/>
    <col min="8" max="8" width="12.33203125" style="175" customWidth="1"/>
    <col min="9" max="9" width="7.21875" customWidth="1"/>
    <col min="10" max="10" width="9.33203125" style="175" customWidth="1"/>
    <col min="11" max="11" width="12" style="175" customWidth="1"/>
    <col min="12" max="12" width="7.33203125" customWidth="1"/>
    <col min="13" max="13" width="9.44140625" style="175" customWidth="1"/>
    <col min="14" max="14" width="11.88671875" style="175" customWidth="1"/>
    <col min="15" max="15" width="7.5546875" customWidth="1"/>
    <col min="16" max="16" width="9.33203125" style="175" customWidth="1"/>
    <col min="17" max="17" width="11.88671875" style="175" customWidth="1"/>
    <col min="18" max="18" width="7.77734375" style="175" customWidth="1"/>
  </cols>
  <sheetData>
    <row r="1" spans="1:19" ht="21">
      <c r="B1" s="364" t="s">
        <v>319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9" ht="15" thickBot="1"/>
    <row r="3" spans="1:19" ht="16.2" thickBot="1">
      <c r="A3" s="365" t="s">
        <v>85</v>
      </c>
      <c r="B3" s="365" t="s">
        <v>104</v>
      </c>
      <c r="C3" s="358" t="s">
        <v>320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361" t="s">
        <v>76</v>
      </c>
    </row>
    <row r="4" spans="1:19" ht="38.25" customHeight="1" thickBot="1">
      <c r="A4" s="366"/>
      <c r="B4" s="366"/>
      <c r="C4" s="358" t="s">
        <v>347</v>
      </c>
      <c r="D4" s="359"/>
      <c r="E4" s="360"/>
      <c r="F4" s="358" t="s">
        <v>321</v>
      </c>
      <c r="G4" s="359"/>
      <c r="H4" s="360"/>
      <c r="I4" s="358" t="s">
        <v>322</v>
      </c>
      <c r="J4" s="359"/>
      <c r="K4" s="360"/>
      <c r="L4" s="358" t="s">
        <v>323</v>
      </c>
      <c r="M4" s="359"/>
      <c r="N4" s="360"/>
      <c r="O4" s="358" t="s">
        <v>324</v>
      </c>
      <c r="P4" s="359"/>
      <c r="Q4" s="360"/>
      <c r="R4" s="363"/>
    </row>
    <row r="5" spans="1:19" ht="15.6">
      <c r="A5" s="366"/>
      <c r="B5" s="366"/>
      <c r="C5" s="365">
        <v>2020</v>
      </c>
      <c r="D5" s="209">
        <v>2021</v>
      </c>
      <c r="E5" s="361" t="s">
        <v>7</v>
      </c>
      <c r="F5" s="365">
        <v>2020</v>
      </c>
      <c r="G5" s="209">
        <v>2021</v>
      </c>
      <c r="H5" s="361" t="s">
        <v>7</v>
      </c>
      <c r="I5" s="365">
        <v>2020</v>
      </c>
      <c r="J5" s="209">
        <v>2021</v>
      </c>
      <c r="K5" s="361" t="s">
        <v>7</v>
      </c>
      <c r="L5" s="365">
        <v>2020</v>
      </c>
      <c r="M5" s="209">
        <v>2021</v>
      </c>
      <c r="N5" s="361" t="s">
        <v>7</v>
      </c>
      <c r="O5" s="365">
        <v>2020</v>
      </c>
      <c r="P5" s="209">
        <v>2021</v>
      </c>
      <c r="Q5" s="361" t="s">
        <v>7</v>
      </c>
      <c r="R5" s="361"/>
    </row>
    <row r="6" spans="1:19" ht="31.2">
      <c r="A6" s="366"/>
      <c r="B6" s="366"/>
      <c r="C6" s="366"/>
      <c r="D6" s="174" t="s">
        <v>325</v>
      </c>
      <c r="E6" s="362"/>
      <c r="F6" s="366"/>
      <c r="G6" s="174" t="s">
        <v>325</v>
      </c>
      <c r="H6" s="362"/>
      <c r="I6" s="366"/>
      <c r="J6" s="174" t="s">
        <v>325</v>
      </c>
      <c r="K6" s="362"/>
      <c r="L6" s="366"/>
      <c r="M6" s="174" t="s">
        <v>325</v>
      </c>
      <c r="N6" s="362"/>
      <c r="O6" s="366"/>
      <c r="P6" s="174" t="s">
        <v>325</v>
      </c>
      <c r="Q6" s="362"/>
      <c r="R6" s="362"/>
    </row>
    <row r="7" spans="1:19" ht="15.75" customHeight="1" thickBot="1">
      <c r="A7" s="367"/>
      <c r="B7" s="367"/>
      <c r="C7" s="367"/>
      <c r="D7" s="210"/>
      <c r="E7" s="363"/>
      <c r="F7" s="367"/>
      <c r="G7" s="210"/>
      <c r="H7" s="363"/>
      <c r="I7" s="367"/>
      <c r="J7" s="210"/>
      <c r="K7" s="363"/>
      <c r="L7" s="367"/>
      <c r="M7" s="210"/>
      <c r="N7" s="363"/>
      <c r="O7" s="367"/>
      <c r="P7" s="210"/>
      <c r="Q7" s="363"/>
      <c r="R7" s="363"/>
    </row>
    <row r="8" spans="1:19" ht="16.2" thickBot="1">
      <c r="A8" s="177">
        <v>1</v>
      </c>
      <c r="B8" s="184">
        <v>2</v>
      </c>
      <c r="C8" s="18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84">
        <v>15</v>
      </c>
      <c r="P8" s="174">
        <v>16</v>
      </c>
      <c r="Q8" s="174">
        <v>17</v>
      </c>
      <c r="R8" s="174">
        <v>18</v>
      </c>
    </row>
    <row r="9" spans="1:19" ht="67.2" customHeight="1" thickBot="1">
      <c r="A9" s="185">
        <v>1</v>
      </c>
      <c r="B9" s="186" t="s">
        <v>326</v>
      </c>
      <c r="C9" s="194">
        <v>16</v>
      </c>
      <c r="D9" s="194">
        <v>51</v>
      </c>
      <c r="E9" s="188">
        <f>(D9-C9)/MAX(C9:D9)</f>
        <v>0.68627450980392157</v>
      </c>
      <c r="F9" s="187">
        <v>10</v>
      </c>
      <c r="G9" s="194">
        <v>9</v>
      </c>
      <c r="H9" s="188">
        <f>(G9-F9)/MAX(F9:G9)</f>
        <v>-0.1</v>
      </c>
      <c r="I9" s="187">
        <v>3</v>
      </c>
      <c r="J9" s="194">
        <v>0</v>
      </c>
      <c r="K9" s="188">
        <f>(J9-I9)/MAX(I9:J9)</f>
        <v>-1</v>
      </c>
      <c r="L9" s="187">
        <v>0</v>
      </c>
      <c r="M9" s="194">
        <v>0</v>
      </c>
      <c r="N9" s="194">
        <v>0</v>
      </c>
      <c r="O9" s="194">
        <v>0</v>
      </c>
      <c r="P9" s="194">
        <v>0</v>
      </c>
      <c r="Q9" s="187">
        <v>0</v>
      </c>
      <c r="R9" s="187">
        <f>D9+G9+J9+M9+P9</f>
        <v>60</v>
      </c>
      <c r="S9" s="236"/>
    </row>
    <row r="10" spans="1:19" s="199" customFormat="1" ht="135" customHeight="1" thickBot="1">
      <c r="A10" s="202">
        <v>2</v>
      </c>
      <c r="B10" s="203" t="s">
        <v>327</v>
      </c>
      <c r="C10" s="194">
        <v>16</v>
      </c>
      <c r="D10" s="194">
        <v>51</v>
      </c>
      <c r="E10" s="195">
        <f>(D10-C10)/MAX(C10:D10)</f>
        <v>0.68627450980392157</v>
      </c>
      <c r="F10" s="194">
        <v>10</v>
      </c>
      <c r="G10" s="194">
        <v>9</v>
      </c>
      <c r="H10" s="195">
        <f>(G10-F10)/MAX(F10:G10)</f>
        <v>-0.1</v>
      </c>
      <c r="I10" s="194">
        <v>3</v>
      </c>
      <c r="J10" s="194">
        <v>0</v>
      </c>
      <c r="K10" s="195">
        <f>(J10-I10)/MAX(I10:J10)</f>
        <v>-1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f t="shared" ref="R10:R20" si="0">D10+G10+J10+M10+P10</f>
        <v>60</v>
      </c>
      <c r="S10" s="236"/>
    </row>
    <row r="11" spans="1:19" ht="211.8" customHeight="1" thickBot="1">
      <c r="A11" s="185">
        <v>3</v>
      </c>
      <c r="B11" s="186" t="s">
        <v>328</v>
      </c>
      <c r="C11" s="187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87">
        <v>0</v>
      </c>
      <c r="R11" s="187">
        <f t="shared" si="0"/>
        <v>0</v>
      </c>
    </row>
    <row r="12" spans="1:19" ht="31.8" thickBot="1">
      <c r="A12" s="189" t="s">
        <v>98</v>
      </c>
      <c r="B12" s="186" t="s">
        <v>329</v>
      </c>
      <c r="C12" s="187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87">
        <v>0</v>
      </c>
      <c r="R12" s="187">
        <f t="shared" si="0"/>
        <v>0</v>
      </c>
    </row>
    <row r="13" spans="1:19" ht="16.2" thickBot="1">
      <c r="A13" s="189" t="s">
        <v>99</v>
      </c>
      <c r="B13" s="186" t="s">
        <v>330</v>
      </c>
      <c r="C13" s="187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87">
        <v>0</v>
      </c>
      <c r="R13" s="187">
        <f t="shared" si="0"/>
        <v>0</v>
      </c>
    </row>
    <row r="14" spans="1:19" ht="117.6" customHeight="1" thickBot="1">
      <c r="A14" s="185">
        <v>4</v>
      </c>
      <c r="B14" s="186" t="s">
        <v>331</v>
      </c>
      <c r="C14" s="187">
        <v>15</v>
      </c>
      <c r="D14" s="194">
        <v>15</v>
      </c>
      <c r="E14" s="195">
        <f>(D14-C14)/MAX(C14:D14)</f>
        <v>0</v>
      </c>
      <c r="F14" s="194">
        <v>15</v>
      </c>
      <c r="G14" s="194">
        <v>15</v>
      </c>
      <c r="H14" s="195">
        <f>(G14-F14)/MAX(F14:G14)</f>
        <v>0</v>
      </c>
      <c r="I14" s="194">
        <v>15</v>
      </c>
      <c r="J14" s="194">
        <v>15</v>
      </c>
      <c r="K14" s="195">
        <f>(J14-I14)/MAX(I14:J14)</f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87">
        <v>0</v>
      </c>
      <c r="R14" s="187">
        <f t="shared" si="0"/>
        <v>45</v>
      </c>
    </row>
    <row r="15" spans="1:19" ht="85.2" customHeight="1" thickBot="1">
      <c r="A15" s="185">
        <v>5</v>
      </c>
      <c r="B15" s="186" t="s">
        <v>332</v>
      </c>
      <c r="C15" s="187">
        <v>18</v>
      </c>
      <c r="D15" s="194">
        <v>41</v>
      </c>
      <c r="E15" s="195">
        <f t="shared" ref="E15:E16" si="1">(D15-C15)/MAX(C15:D15)</f>
        <v>0.56097560975609762</v>
      </c>
      <c r="F15" s="194">
        <v>10</v>
      </c>
      <c r="G15" s="194">
        <v>5</v>
      </c>
      <c r="H15" s="195">
        <f t="shared" ref="H15:H16" si="2">(G15-F15)/MAX(F15:G15)</f>
        <v>-0.5</v>
      </c>
      <c r="I15" s="194">
        <v>3</v>
      </c>
      <c r="J15" s="194">
        <v>1</v>
      </c>
      <c r="K15" s="195">
        <f t="shared" ref="K15:K16" si="3">(J15-I15)/MAX(I15:J15)</f>
        <v>-0.66666666666666663</v>
      </c>
      <c r="L15" s="194">
        <v>0</v>
      </c>
      <c r="M15" s="194">
        <v>0</v>
      </c>
      <c r="N15" s="194"/>
      <c r="O15" s="194"/>
      <c r="P15" s="194"/>
      <c r="Q15" s="187">
        <v>0</v>
      </c>
      <c r="R15" s="187">
        <f t="shared" si="0"/>
        <v>47</v>
      </c>
    </row>
    <row r="16" spans="1:19" ht="82.2" customHeight="1" thickBot="1">
      <c r="A16" s="185">
        <v>6</v>
      </c>
      <c r="B16" s="186" t="s">
        <v>333</v>
      </c>
      <c r="C16" s="187">
        <v>18</v>
      </c>
      <c r="D16" s="194">
        <v>37</v>
      </c>
      <c r="E16" s="195">
        <f t="shared" si="1"/>
        <v>0.51351351351351349</v>
      </c>
      <c r="F16" s="194">
        <v>7</v>
      </c>
      <c r="G16" s="194">
        <v>7</v>
      </c>
      <c r="H16" s="195">
        <f t="shared" si="2"/>
        <v>0</v>
      </c>
      <c r="I16" s="194">
        <v>2</v>
      </c>
      <c r="J16" s="194">
        <v>1</v>
      </c>
      <c r="K16" s="195">
        <f t="shared" si="3"/>
        <v>-0.5</v>
      </c>
      <c r="L16" s="194">
        <v>0</v>
      </c>
      <c r="M16" s="194">
        <v>0</v>
      </c>
      <c r="N16" s="194"/>
      <c r="O16" s="194"/>
      <c r="P16" s="194"/>
      <c r="Q16" s="187">
        <v>0</v>
      </c>
      <c r="R16" s="187">
        <f t="shared" si="0"/>
        <v>45</v>
      </c>
      <c r="S16" s="56"/>
    </row>
    <row r="17" spans="1:19" ht="184.2" customHeight="1" thickBot="1">
      <c r="A17" s="185">
        <v>7</v>
      </c>
      <c r="B17" s="186" t="s">
        <v>334</v>
      </c>
      <c r="C17" s="187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87">
        <v>0</v>
      </c>
      <c r="R17" s="187">
        <f t="shared" si="0"/>
        <v>0</v>
      </c>
      <c r="S17" s="236"/>
    </row>
    <row r="18" spans="1:19" ht="23.4" customHeight="1" thickBot="1">
      <c r="A18" s="189" t="s">
        <v>335</v>
      </c>
      <c r="B18" s="186" t="s">
        <v>329</v>
      </c>
      <c r="C18" s="187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87">
        <v>0</v>
      </c>
      <c r="R18" s="187">
        <f t="shared" si="0"/>
        <v>0</v>
      </c>
    </row>
    <row r="19" spans="1:19" ht="16.2" thickBot="1">
      <c r="A19" s="189" t="s">
        <v>336</v>
      </c>
      <c r="B19" s="186" t="s">
        <v>337</v>
      </c>
      <c r="C19" s="187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87">
        <v>0</v>
      </c>
      <c r="R19" s="187">
        <f t="shared" si="0"/>
        <v>0</v>
      </c>
    </row>
    <row r="20" spans="1:19" ht="101.4" customHeight="1" thickBot="1">
      <c r="A20" s="185"/>
      <c r="B20" s="186" t="s">
        <v>338</v>
      </c>
      <c r="C20" s="187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87"/>
      <c r="R20" s="187">
        <f t="shared" si="0"/>
        <v>0</v>
      </c>
    </row>
    <row r="26" spans="1:19">
      <c r="F26" t="s">
        <v>339</v>
      </c>
    </row>
  </sheetData>
  <mergeCells count="21"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  <mergeCell ref="C4:E4"/>
    <mergeCell ref="F4:H4"/>
    <mergeCell ref="I4:K4"/>
    <mergeCell ref="L4:N4"/>
    <mergeCell ref="O4:Q4"/>
  </mergeCells>
  <pageMargins left="0.15748031496062992" right="0.11811023622047245" top="0.39370078740157483" bottom="0.35433070866141736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"/>
  <sheetViews>
    <sheetView workbookViewId="0">
      <selection activeCell="G10" sqref="G10"/>
    </sheetView>
  </sheetViews>
  <sheetFormatPr defaultRowHeight="14.4"/>
  <cols>
    <col min="1" max="1" width="12" style="206" customWidth="1"/>
    <col min="2" max="2" width="14.33203125" style="206" customWidth="1"/>
    <col min="3" max="3" width="6.6640625" style="206" customWidth="1"/>
    <col min="4" max="4" width="12.77734375" style="206" customWidth="1"/>
    <col min="5" max="5" width="13.33203125" style="206" customWidth="1"/>
    <col min="6" max="6" width="14.21875" style="206" customWidth="1"/>
    <col min="7" max="7" width="13.33203125" style="206" customWidth="1"/>
    <col min="8" max="8" width="15.5546875" style="206" customWidth="1"/>
    <col min="9" max="9" width="15.88671875" style="206" customWidth="1"/>
    <col min="10" max="10" width="16" style="206" customWidth="1"/>
    <col min="11" max="11" width="14.6640625" style="206" customWidth="1"/>
    <col min="12" max="12" width="6.44140625" style="206" hidden="1" customWidth="1"/>
    <col min="13" max="13" width="13.109375" style="206" hidden="1" customWidth="1"/>
    <col min="14" max="14" width="12.5546875" style="206" hidden="1" customWidth="1"/>
    <col min="15" max="15" width="13.6640625" style="206" hidden="1" customWidth="1"/>
    <col min="16" max="16" width="10.77734375" style="206" hidden="1" customWidth="1"/>
    <col min="17" max="17" width="13.33203125" style="206" hidden="1" customWidth="1"/>
    <col min="18" max="18" width="14" style="206" hidden="1" customWidth="1"/>
    <col min="19" max="19" width="13.77734375" style="206" hidden="1" customWidth="1"/>
    <col min="20" max="20" width="14" style="206" hidden="1" customWidth="1"/>
    <col min="21" max="16384" width="8.88671875" style="206"/>
  </cols>
  <sheetData>
    <row r="1" spans="1:20" ht="6.6" customHeight="1"/>
    <row r="2" spans="1:20" ht="15.6">
      <c r="A2" s="204" t="s">
        <v>348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20" ht="112.2" customHeight="1">
      <c r="A3" s="376" t="s">
        <v>380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20" ht="14.4" customHeight="1" thickBot="1">
      <c r="K4" s="227" t="s">
        <v>349</v>
      </c>
    </row>
    <row r="5" spans="1:20" ht="27.6" customHeight="1" thickBot="1">
      <c r="A5" s="377" t="s">
        <v>350</v>
      </c>
      <c r="B5" s="378"/>
      <c r="C5" s="379"/>
      <c r="D5" s="373">
        <v>15</v>
      </c>
      <c r="E5" s="375"/>
      <c r="F5" s="373">
        <v>150</v>
      </c>
      <c r="G5" s="375"/>
      <c r="H5" s="373">
        <v>250</v>
      </c>
      <c r="I5" s="375"/>
      <c r="J5" s="373">
        <v>670</v>
      </c>
      <c r="K5" s="375"/>
    </row>
    <row r="6" spans="1:20" ht="19.2" customHeight="1" thickBot="1">
      <c r="A6" s="373" t="s">
        <v>351</v>
      </c>
      <c r="B6" s="374"/>
      <c r="C6" s="375"/>
      <c r="D6" s="219" t="s">
        <v>352</v>
      </c>
      <c r="E6" s="219" t="s">
        <v>353</v>
      </c>
      <c r="F6" s="219" t="s">
        <v>352</v>
      </c>
      <c r="G6" s="219" t="s">
        <v>353</v>
      </c>
      <c r="H6" s="219" t="s">
        <v>352</v>
      </c>
      <c r="I6" s="219" t="s">
        <v>353</v>
      </c>
      <c r="J6" s="219" t="s">
        <v>352</v>
      </c>
      <c r="K6" s="219" t="s">
        <v>353</v>
      </c>
    </row>
    <row r="7" spans="1:20" ht="69.599999999999994" thickBot="1">
      <c r="A7" s="220" t="s">
        <v>354</v>
      </c>
      <c r="B7" s="221" t="s">
        <v>355</v>
      </c>
      <c r="C7" s="221" t="s">
        <v>356</v>
      </c>
      <c r="D7" s="221"/>
      <c r="E7" s="221"/>
      <c r="F7" s="221"/>
      <c r="G7" s="221"/>
      <c r="H7" s="221"/>
      <c r="I7" s="221"/>
      <c r="J7" s="221"/>
      <c r="K7" s="221"/>
    </row>
    <row r="8" spans="1:20" ht="46.8" customHeight="1" thickBot="1">
      <c r="A8" s="222" t="s">
        <v>357</v>
      </c>
      <c r="B8" s="371" t="s">
        <v>358</v>
      </c>
      <c r="C8" s="221" t="s">
        <v>359</v>
      </c>
      <c r="D8" s="223">
        <f>M8*5.96</f>
        <v>707684.85720000009</v>
      </c>
      <c r="E8" s="224">
        <v>550</v>
      </c>
      <c r="F8" s="223">
        <f t="shared" ref="F8:K9" si="0">O8*5.14</f>
        <v>5971667.7797999997</v>
      </c>
      <c r="G8" s="223">
        <f t="shared" si="0"/>
        <v>2597874.3742</v>
      </c>
      <c r="H8" s="223">
        <f t="shared" si="0"/>
        <v>13171930.8444</v>
      </c>
      <c r="I8" s="223">
        <f t="shared" si="0"/>
        <v>6342361.5471999999</v>
      </c>
      <c r="J8" s="223">
        <f t="shared" si="0"/>
        <v>19671146.6362</v>
      </c>
      <c r="K8" s="223">
        <f t="shared" si="0"/>
        <v>12571844.633799998</v>
      </c>
      <c r="M8" s="223">
        <v>118739.07</v>
      </c>
      <c r="N8" s="225">
        <v>550</v>
      </c>
      <c r="O8" s="223">
        <v>1161803.07</v>
      </c>
      <c r="P8" s="223">
        <v>505423.03</v>
      </c>
      <c r="Q8" s="223">
        <v>2562632.46</v>
      </c>
      <c r="R8" s="223">
        <v>1233922.48</v>
      </c>
      <c r="S8" s="223">
        <v>3827071.33</v>
      </c>
      <c r="T8" s="223">
        <v>2445884.17</v>
      </c>
    </row>
    <row r="9" spans="1:20" ht="42.6" customHeight="1" thickBot="1">
      <c r="A9" s="222" t="s">
        <v>360</v>
      </c>
      <c r="B9" s="372"/>
      <c r="C9" s="221" t="s">
        <v>361</v>
      </c>
      <c r="D9" s="223">
        <f>M9*5.96</f>
        <v>699419.11199999996</v>
      </c>
      <c r="E9" s="224">
        <v>550</v>
      </c>
      <c r="F9" s="223">
        <f t="shared" si="0"/>
        <v>5964539.2679999992</v>
      </c>
      <c r="G9" s="223">
        <f t="shared" si="0"/>
        <v>2594310.1439999999</v>
      </c>
      <c r="H9" s="223">
        <f t="shared" si="0"/>
        <v>13138407.4046</v>
      </c>
      <c r="I9" s="223">
        <f t="shared" si="0"/>
        <v>6325599.8529999992</v>
      </c>
      <c r="J9" s="223">
        <f t="shared" si="0"/>
        <v>19656889.612599999</v>
      </c>
      <c r="K9" s="223">
        <f t="shared" si="0"/>
        <v>12564716.121999998</v>
      </c>
      <c r="M9" s="223">
        <v>117352.2</v>
      </c>
      <c r="N9" s="225">
        <v>550</v>
      </c>
      <c r="O9" s="223">
        <v>1160416.2</v>
      </c>
      <c r="P9" s="223">
        <v>504729.59999999998</v>
      </c>
      <c r="Q9" s="223">
        <v>2556110.39</v>
      </c>
      <c r="R9" s="223">
        <v>1230661.45</v>
      </c>
      <c r="S9" s="223">
        <v>3824297.59</v>
      </c>
      <c r="T9" s="223">
        <v>2444497.2999999998</v>
      </c>
    </row>
    <row r="10" spans="1:20" ht="15" thickBot="1">
      <c r="A10" s="207"/>
      <c r="B10" s="371" t="s">
        <v>362</v>
      </c>
      <c r="C10" s="221" t="s">
        <v>359</v>
      </c>
      <c r="D10" s="223">
        <f t="shared" ref="D10:D23" si="1">M10*7.96</f>
        <v>86301.842400000009</v>
      </c>
      <c r="E10" s="224">
        <v>550</v>
      </c>
      <c r="F10" s="223">
        <f t="shared" ref="F10:F23" si="2">O10*7.96</f>
        <v>438436.402</v>
      </c>
      <c r="G10" s="223">
        <f t="shared" ref="G10:G23" si="3">P10*7.96</f>
        <v>410335.85080000001</v>
      </c>
      <c r="H10" s="223">
        <f t="shared" ref="H10:H23" si="4">Q10*7.96</f>
        <v>863560.18160000001</v>
      </c>
      <c r="I10" s="223">
        <f t="shared" ref="I10:I23" si="5">R10*7.96</f>
        <v>733215.34080000001</v>
      </c>
      <c r="J10" s="223">
        <f t="shared" ref="J10:J23" si="6">S10*7.96</f>
        <v>2248551.3072000002</v>
      </c>
      <c r="K10" s="223">
        <f t="shared" ref="K10:K23" si="7">T10*7.96</f>
        <v>2023746.4996</v>
      </c>
      <c r="M10" s="223">
        <v>10841.94</v>
      </c>
      <c r="N10" s="225">
        <v>550</v>
      </c>
      <c r="O10" s="223">
        <v>55079.95</v>
      </c>
      <c r="P10" s="223">
        <v>51549.73</v>
      </c>
      <c r="Q10" s="223">
        <v>108487.46</v>
      </c>
      <c r="R10" s="223">
        <v>92112.48</v>
      </c>
      <c r="S10" s="223">
        <v>282481.32</v>
      </c>
      <c r="T10" s="223">
        <v>254239.51</v>
      </c>
    </row>
    <row r="11" spans="1:20" ht="15" thickBot="1">
      <c r="A11" s="208"/>
      <c r="B11" s="372"/>
      <c r="C11" s="221" t="s">
        <v>361</v>
      </c>
      <c r="D11" s="223">
        <f t="shared" si="1"/>
        <v>66429.383999999991</v>
      </c>
      <c r="E11" s="224">
        <v>550</v>
      </c>
      <c r="F11" s="223">
        <f t="shared" si="2"/>
        <v>424228.2</v>
      </c>
      <c r="G11" s="223">
        <f t="shared" si="3"/>
        <v>403231.71</v>
      </c>
      <c r="H11" s="223">
        <f t="shared" si="4"/>
        <v>811644.50439999998</v>
      </c>
      <c r="I11" s="223">
        <f t="shared" si="5"/>
        <v>707257.54200000002</v>
      </c>
      <c r="J11" s="223">
        <f t="shared" si="6"/>
        <v>2191297.0967999999</v>
      </c>
      <c r="K11" s="223">
        <f t="shared" si="7"/>
        <v>1995119.3944000001</v>
      </c>
      <c r="M11" s="223">
        <v>8345.4</v>
      </c>
      <c r="N11" s="225">
        <v>550</v>
      </c>
      <c r="O11" s="223">
        <v>53295</v>
      </c>
      <c r="P11" s="223">
        <v>50657.25</v>
      </c>
      <c r="Q11" s="223">
        <v>101965.39</v>
      </c>
      <c r="R11" s="223">
        <v>88851.45</v>
      </c>
      <c r="S11" s="223">
        <v>275288.58</v>
      </c>
      <c r="T11" s="223">
        <v>250643.14</v>
      </c>
    </row>
    <row r="12" spans="1:20" ht="15" thickBot="1">
      <c r="A12" s="368">
        <v>750</v>
      </c>
      <c r="B12" s="371" t="s">
        <v>358</v>
      </c>
      <c r="C12" s="221" t="s">
        <v>359</v>
      </c>
      <c r="D12" s="223">
        <f t="shared" si="1"/>
        <v>979109.2132</v>
      </c>
      <c r="E12" s="223">
        <f t="shared" ref="E12:E23" si="8">N12*7.96</f>
        <v>1357218.8448000001</v>
      </c>
      <c r="F12" s="223">
        <f t="shared" si="2"/>
        <v>9281898.6531999987</v>
      </c>
      <c r="G12" s="223">
        <f t="shared" si="3"/>
        <v>4040140.4268</v>
      </c>
      <c r="H12" s="223">
        <f t="shared" si="4"/>
        <v>20687024.303999998</v>
      </c>
      <c r="I12" s="223">
        <f t="shared" si="5"/>
        <v>9966257.9019999988</v>
      </c>
      <c r="J12" s="223">
        <f t="shared" si="6"/>
        <v>30531380.2984</v>
      </c>
      <c r="K12" s="223">
        <f t="shared" si="7"/>
        <v>19503184.209199999</v>
      </c>
      <c r="M12" s="223">
        <v>123003.67</v>
      </c>
      <c r="N12" s="223">
        <v>170504.88</v>
      </c>
      <c r="O12" s="223">
        <v>1166067.67</v>
      </c>
      <c r="P12" s="223">
        <v>507555.33</v>
      </c>
      <c r="Q12" s="223">
        <v>2598872.4</v>
      </c>
      <c r="R12" s="223">
        <v>1252042.45</v>
      </c>
      <c r="S12" s="223">
        <v>3835600.54</v>
      </c>
      <c r="T12" s="223">
        <v>2450148.77</v>
      </c>
    </row>
    <row r="13" spans="1:20" ht="15" thickBot="1">
      <c r="A13" s="369"/>
      <c r="B13" s="372"/>
      <c r="C13" s="221" t="s">
        <v>361</v>
      </c>
      <c r="D13" s="223">
        <f t="shared" si="1"/>
        <v>951510.46039999998</v>
      </c>
      <c r="E13" s="223">
        <f t="shared" si="8"/>
        <v>1343419.548</v>
      </c>
      <c r="F13" s="223">
        <f t="shared" si="2"/>
        <v>9254299.9003999997</v>
      </c>
      <c r="G13" s="223">
        <f t="shared" si="3"/>
        <v>4026341.13</v>
      </c>
      <c r="H13" s="223">
        <f t="shared" si="4"/>
        <v>20557235.230400003</v>
      </c>
      <c r="I13" s="223">
        <f t="shared" si="5"/>
        <v>9901363.3652000017</v>
      </c>
      <c r="J13" s="223">
        <f t="shared" si="6"/>
        <v>30476182.872400001</v>
      </c>
      <c r="K13" s="223">
        <f t="shared" si="7"/>
        <v>19475585.4564</v>
      </c>
      <c r="M13" s="223">
        <v>119536.49</v>
      </c>
      <c r="N13" s="223">
        <v>168771.3</v>
      </c>
      <c r="O13" s="223">
        <v>1162600.49</v>
      </c>
      <c r="P13" s="223">
        <v>505821.75</v>
      </c>
      <c r="Q13" s="223">
        <v>2582567.2400000002</v>
      </c>
      <c r="R13" s="223">
        <v>1243889.8700000001</v>
      </c>
      <c r="S13" s="223">
        <v>3828666.19</v>
      </c>
      <c r="T13" s="223">
        <v>2446681.59</v>
      </c>
    </row>
    <row r="14" spans="1:20" ht="15" thickBot="1">
      <c r="A14" s="369"/>
      <c r="B14" s="371" t="s">
        <v>362</v>
      </c>
      <c r="C14" s="221" t="s">
        <v>359</v>
      </c>
      <c r="D14" s="223">
        <f t="shared" si="1"/>
        <v>158419.3628</v>
      </c>
      <c r="E14" s="223">
        <f t="shared" si="8"/>
        <v>98321.4424</v>
      </c>
      <c r="F14" s="223">
        <f t="shared" si="2"/>
        <v>522738.21480000002</v>
      </c>
      <c r="G14" s="223">
        <f t="shared" si="3"/>
        <v>452486.75719999999</v>
      </c>
      <c r="H14" s="223">
        <f t="shared" si="4"/>
        <v>1152030.1040000001</v>
      </c>
      <c r="I14" s="223">
        <f t="shared" si="5"/>
        <v>877450.30200000003</v>
      </c>
      <c r="J14" s="223">
        <f t="shared" si="6"/>
        <v>2922965.6503999997</v>
      </c>
      <c r="K14" s="223">
        <f t="shared" si="7"/>
        <v>2360953.6711999997</v>
      </c>
      <c r="M14" s="223">
        <v>19901.93</v>
      </c>
      <c r="N14" s="223">
        <v>12351.94</v>
      </c>
      <c r="O14" s="223">
        <v>65670.63</v>
      </c>
      <c r="P14" s="223">
        <v>56845.07</v>
      </c>
      <c r="Q14" s="223">
        <v>144727.4</v>
      </c>
      <c r="R14" s="223">
        <v>110232.45</v>
      </c>
      <c r="S14" s="223">
        <v>367206.74</v>
      </c>
      <c r="T14" s="223">
        <v>296602.21999999997</v>
      </c>
    </row>
    <row r="15" spans="1:20" ht="15" thickBot="1">
      <c r="A15" s="370"/>
      <c r="B15" s="372"/>
      <c r="C15" s="221" t="s">
        <v>361</v>
      </c>
      <c r="D15" s="223">
        <f t="shared" si="1"/>
        <v>108738.21679999999</v>
      </c>
      <c r="E15" s="223">
        <f t="shared" si="8"/>
        <v>73480.829599999997</v>
      </c>
      <c r="F15" s="223">
        <f t="shared" si="2"/>
        <v>487217.59039999999</v>
      </c>
      <c r="G15" s="223">
        <f t="shared" si="3"/>
        <v>434726.40520000004</v>
      </c>
      <c r="H15" s="223">
        <f t="shared" si="4"/>
        <v>1022241.0304</v>
      </c>
      <c r="I15" s="223">
        <f t="shared" si="5"/>
        <v>812555.76519999991</v>
      </c>
      <c r="J15" s="223">
        <f t="shared" si="6"/>
        <v>2779830.1244000001</v>
      </c>
      <c r="K15" s="223">
        <f t="shared" si="7"/>
        <v>2289385.9479999999</v>
      </c>
      <c r="M15" s="223">
        <v>13660.58</v>
      </c>
      <c r="N15" s="223">
        <v>9231.26</v>
      </c>
      <c r="O15" s="223">
        <v>61208.24</v>
      </c>
      <c r="P15" s="223">
        <v>54613.87</v>
      </c>
      <c r="Q15" s="223">
        <v>128422.24</v>
      </c>
      <c r="R15" s="223">
        <v>102079.87</v>
      </c>
      <c r="S15" s="223">
        <v>349224.89</v>
      </c>
      <c r="T15" s="223">
        <v>287611.3</v>
      </c>
    </row>
    <row r="16" spans="1:20" ht="15" thickBot="1">
      <c r="A16" s="368">
        <v>1000</v>
      </c>
      <c r="B16" s="371" t="s">
        <v>358</v>
      </c>
      <c r="C16" s="221" t="s">
        <v>359</v>
      </c>
      <c r="D16" s="223">
        <f t="shared" si="1"/>
        <v>997968.20440000005</v>
      </c>
      <c r="E16" s="223">
        <f t="shared" si="8"/>
        <v>1366648.42</v>
      </c>
      <c r="F16" s="223">
        <f t="shared" si="2"/>
        <v>9232865.2123999987</v>
      </c>
      <c r="G16" s="223">
        <f t="shared" si="3"/>
        <v>4049570.0019999999</v>
      </c>
      <c r="H16" s="223">
        <f t="shared" si="4"/>
        <v>20847285.372000001</v>
      </c>
      <c r="I16" s="223">
        <f t="shared" si="5"/>
        <v>10046388.436000001</v>
      </c>
      <c r="J16" s="223">
        <f t="shared" si="6"/>
        <v>30569098.2808</v>
      </c>
      <c r="K16" s="223">
        <f t="shared" si="7"/>
        <v>19522043.200400002</v>
      </c>
      <c r="M16" s="223">
        <v>125372.89</v>
      </c>
      <c r="N16" s="223">
        <v>171689.5</v>
      </c>
      <c r="O16" s="223">
        <v>1159907.69</v>
      </c>
      <c r="P16" s="223">
        <v>508739.95</v>
      </c>
      <c r="Q16" s="223">
        <v>2619005.7000000002</v>
      </c>
      <c r="R16" s="223">
        <v>1262109.1000000001</v>
      </c>
      <c r="S16" s="223">
        <v>3840338.98</v>
      </c>
      <c r="T16" s="223">
        <v>2452517.9900000002</v>
      </c>
    </row>
    <row r="17" spans="1:20" ht="15" thickBot="1">
      <c r="A17" s="369"/>
      <c r="B17" s="372"/>
      <c r="C17" s="221" t="s">
        <v>361</v>
      </c>
      <c r="D17" s="223">
        <f t="shared" si="1"/>
        <v>961169.92040000006</v>
      </c>
      <c r="E17" s="223">
        <f t="shared" si="8"/>
        <v>1348249.2779999999</v>
      </c>
      <c r="F17" s="223">
        <f t="shared" si="2"/>
        <v>9263959.3604000006</v>
      </c>
      <c r="G17" s="223">
        <f t="shared" si="3"/>
        <v>4031170.86</v>
      </c>
      <c r="H17" s="223">
        <f t="shared" si="4"/>
        <v>20674233.220800001</v>
      </c>
      <c r="I17" s="223">
        <f t="shared" si="5"/>
        <v>9959862.3604000006</v>
      </c>
      <c r="J17" s="223">
        <f t="shared" si="6"/>
        <v>30495501.7128</v>
      </c>
      <c r="K17" s="223">
        <f t="shared" si="7"/>
        <v>19485244.9164</v>
      </c>
      <c r="M17" s="223">
        <v>120749.99</v>
      </c>
      <c r="N17" s="223">
        <v>169378.05</v>
      </c>
      <c r="O17" s="223">
        <v>1163813.99</v>
      </c>
      <c r="P17" s="223">
        <v>506428.5</v>
      </c>
      <c r="Q17" s="223">
        <v>2597265.48</v>
      </c>
      <c r="R17" s="223">
        <v>1251238.99</v>
      </c>
      <c r="S17" s="223">
        <v>3831093.18</v>
      </c>
      <c r="T17" s="223">
        <v>2447895.09</v>
      </c>
    </row>
    <row r="18" spans="1:20" ht="15" thickBot="1">
      <c r="A18" s="369"/>
      <c r="B18" s="371" t="s">
        <v>362</v>
      </c>
      <c r="C18" s="221" t="s">
        <v>359</v>
      </c>
      <c r="D18" s="223">
        <f t="shared" si="1"/>
        <v>198484.59</v>
      </c>
      <c r="E18" s="223">
        <f t="shared" si="8"/>
        <v>118354.056</v>
      </c>
      <c r="F18" s="223">
        <f t="shared" si="2"/>
        <v>569572.54639999999</v>
      </c>
      <c r="G18" s="223">
        <f t="shared" si="3"/>
        <v>475903.88319999998</v>
      </c>
      <c r="H18" s="223">
        <f t="shared" si="4"/>
        <v>1312291.172</v>
      </c>
      <c r="I18" s="223">
        <f t="shared" si="5"/>
        <v>957580.83600000001</v>
      </c>
      <c r="J18" s="223">
        <f t="shared" si="6"/>
        <v>3297640.3032</v>
      </c>
      <c r="K18" s="223">
        <f t="shared" si="7"/>
        <v>2548290.9975999999</v>
      </c>
      <c r="M18" s="223">
        <v>24935.25</v>
      </c>
      <c r="N18" s="223">
        <v>14868.6</v>
      </c>
      <c r="O18" s="223">
        <v>71554.34</v>
      </c>
      <c r="P18" s="223">
        <v>59786.92</v>
      </c>
      <c r="Q18" s="223">
        <v>164860.70000000001</v>
      </c>
      <c r="R18" s="223">
        <v>120299.1</v>
      </c>
      <c r="S18" s="223">
        <v>414276.42</v>
      </c>
      <c r="T18" s="223">
        <v>320137.06</v>
      </c>
    </row>
    <row r="19" spans="1:20" ht="15" thickBot="1">
      <c r="A19" s="370"/>
      <c r="B19" s="372"/>
      <c r="C19" s="221" t="s">
        <v>361</v>
      </c>
      <c r="D19" s="223">
        <f t="shared" si="1"/>
        <v>132243.06200000001</v>
      </c>
      <c r="E19" s="223">
        <f t="shared" si="8"/>
        <v>85233.292000000001</v>
      </c>
      <c r="F19" s="223">
        <f t="shared" si="2"/>
        <v>522211.74040000007</v>
      </c>
      <c r="G19" s="223">
        <f t="shared" si="3"/>
        <v>452223.52</v>
      </c>
      <c r="H19" s="223">
        <f t="shared" si="4"/>
        <v>1139239.0208000001</v>
      </c>
      <c r="I19" s="223">
        <f t="shared" si="5"/>
        <v>871054.76040000003</v>
      </c>
      <c r="J19" s="223">
        <f t="shared" si="6"/>
        <v>3106792.9352000002</v>
      </c>
      <c r="K19" s="223">
        <f t="shared" si="7"/>
        <v>2452867.3136</v>
      </c>
      <c r="M19" s="223">
        <v>16613.45</v>
      </c>
      <c r="N19" s="223">
        <v>10707.7</v>
      </c>
      <c r="O19" s="223">
        <v>65604.490000000005</v>
      </c>
      <c r="P19" s="223">
        <v>56812</v>
      </c>
      <c r="Q19" s="223">
        <v>143120.48000000001</v>
      </c>
      <c r="R19" s="223">
        <v>109428.99</v>
      </c>
      <c r="S19" s="223">
        <v>390300.62</v>
      </c>
      <c r="T19" s="223">
        <v>308149.15999999997</v>
      </c>
    </row>
    <row r="20" spans="1:20" ht="15" thickBot="1">
      <c r="A20" s="368">
        <v>1250</v>
      </c>
      <c r="B20" s="371" t="s">
        <v>358</v>
      </c>
      <c r="C20" s="221" t="s">
        <v>359</v>
      </c>
      <c r="D20" s="223">
        <f t="shared" si="1"/>
        <v>1016827.1956</v>
      </c>
      <c r="E20" s="223">
        <f t="shared" si="8"/>
        <v>1376077.9155999999</v>
      </c>
      <c r="F20" s="223">
        <f t="shared" si="2"/>
        <v>9354151.0956000015</v>
      </c>
      <c r="G20" s="223">
        <f t="shared" si="3"/>
        <v>4058999.4975999999</v>
      </c>
      <c r="H20" s="223">
        <f t="shared" si="4"/>
        <v>21007546.440000001</v>
      </c>
      <c r="I20" s="223">
        <f t="shared" si="5"/>
        <v>10126518.970000001</v>
      </c>
      <c r="J20" s="223">
        <f t="shared" si="6"/>
        <v>30606816.342800003</v>
      </c>
      <c r="K20" s="223">
        <f t="shared" si="7"/>
        <v>19540902.191599999</v>
      </c>
      <c r="M20" s="223">
        <v>127742.11</v>
      </c>
      <c r="N20" s="223">
        <v>172874.11</v>
      </c>
      <c r="O20" s="223">
        <v>1175144.6100000001</v>
      </c>
      <c r="P20" s="223">
        <v>509924.56</v>
      </c>
      <c r="Q20" s="223">
        <v>2639139</v>
      </c>
      <c r="R20" s="223">
        <v>1272175.75</v>
      </c>
      <c r="S20" s="223">
        <v>3845077.43</v>
      </c>
      <c r="T20" s="223">
        <v>2454887.21</v>
      </c>
    </row>
    <row r="21" spans="1:20" ht="15" thickBot="1">
      <c r="A21" s="369"/>
      <c r="B21" s="372"/>
      <c r="C21" s="221" t="s">
        <v>361</v>
      </c>
      <c r="D21" s="223">
        <f t="shared" si="1"/>
        <v>970829.38040000002</v>
      </c>
      <c r="E21" s="223">
        <f t="shared" si="8"/>
        <v>1353078.9284000001</v>
      </c>
      <c r="F21" s="223">
        <f t="shared" si="2"/>
        <v>9273618.8203999996</v>
      </c>
      <c r="G21" s="223">
        <f t="shared" si="3"/>
        <v>4036000.5104</v>
      </c>
      <c r="H21" s="223">
        <f t="shared" si="4"/>
        <v>20791231.290800001</v>
      </c>
      <c r="I21" s="223">
        <f t="shared" si="5"/>
        <v>10018361.355600001</v>
      </c>
      <c r="J21" s="223">
        <f t="shared" si="6"/>
        <v>30514820.632800002</v>
      </c>
      <c r="K21" s="223">
        <f t="shared" si="7"/>
        <v>19494904.376399998</v>
      </c>
      <c r="M21" s="223">
        <v>121963.49</v>
      </c>
      <c r="N21" s="223">
        <v>169984.79</v>
      </c>
      <c r="O21" s="223">
        <v>1165027.49</v>
      </c>
      <c r="P21" s="223">
        <v>507035.24</v>
      </c>
      <c r="Q21" s="223">
        <v>2611963.73</v>
      </c>
      <c r="R21" s="223">
        <v>1258588.1100000001</v>
      </c>
      <c r="S21" s="223">
        <v>3833520.18</v>
      </c>
      <c r="T21" s="223">
        <v>2449108.59</v>
      </c>
    </row>
    <row r="22" spans="1:20" ht="15" thickBot="1">
      <c r="A22" s="369"/>
      <c r="B22" s="371" t="s">
        <v>362</v>
      </c>
      <c r="C22" s="221" t="s">
        <v>359</v>
      </c>
      <c r="D22" s="223">
        <f t="shared" si="1"/>
        <v>238549.89680000002</v>
      </c>
      <c r="E22" s="223">
        <f t="shared" si="8"/>
        <v>138386.66959999999</v>
      </c>
      <c r="F22" s="223">
        <f t="shared" si="2"/>
        <v>616406.87800000003</v>
      </c>
      <c r="G22" s="223">
        <f t="shared" si="3"/>
        <v>499321.08879999997</v>
      </c>
      <c r="H22" s="223">
        <f t="shared" si="4"/>
        <v>1472552.24</v>
      </c>
      <c r="I22" s="223">
        <f t="shared" si="5"/>
        <v>1037711.37</v>
      </c>
      <c r="J22" s="223">
        <f t="shared" si="6"/>
        <v>3672314.9559999998</v>
      </c>
      <c r="K22" s="223">
        <f t="shared" si="7"/>
        <v>2735628.324</v>
      </c>
      <c r="M22" s="223">
        <v>29968.58</v>
      </c>
      <c r="N22" s="223">
        <v>17385.259999999998</v>
      </c>
      <c r="O22" s="223">
        <v>77438.05</v>
      </c>
      <c r="P22" s="223">
        <v>62728.78</v>
      </c>
      <c r="Q22" s="223">
        <v>184994</v>
      </c>
      <c r="R22" s="223">
        <v>130365.75</v>
      </c>
      <c r="S22" s="223">
        <v>461346.1</v>
      </c>
      <c r="T22" s="223">
        <v>343671.9</v>
      </c>
    </row>
    <row r="23" spans="1:20" ht="15" thickBot="1">
      <c r="A23" s="370"/>
      <c r="B23" s="372"/>
      <c r="C23" s="221" t="s">
        <v>361</v>
      </c>
      <c r="D23" s="223">
        <f t="shared" si="1"/>
        <v>155747.98680000001</v>
      </c>
      <c r="E23" s="223">
        <f t="shared" si="8"/>
        <v>96985.754399999991</v>
      </c>
      <c r="F23" s="223">
        <f t="shared" si="2"/>
        <v>557205.89040000003</v>
      </c>
      <c r="G23" s="223">
        <f t="shared" si="3"/>
        <v>469720.5552</v>
      </c>
      <c r="H23" s="223">
        <f t="shared" si="4"/>
        <v>1256237.0908000001</v>
      </c>
      <c r="I23" s="223">
        <f t="shared" si="5"/>
        <v>929553.75560000003</v>
      </c>
      <c r="J23" s="223">
        <f t="shared" si="6"/>
        <v>3433755.7459999998</v>
      </c>
      <c r="K23" s="223">
        <f t="shared" si="7"/>
        <v>2616348.7588000004</v>
      </c>
      <c r="M23" s="223">
        <v>19566.330000000002</v>
      </c>
      <c r="N23" s="223">
        <v>12184.14</v>
      </c>
      <c r="O23" s="223">
        <v>70000.740000000005</v>
      </c>
      <c r="P23" s="223">
        <v>59010.12</v>
      </c>
      <c r="Q23" s="223">
        <v>157818.73000000001</v>
      </c>
      <c r="R23" s="223">
        <v>116778.11</v>
      </c>
      <c r="S23" s="223">
        <v>431376.35</v>
      </c>
      <c r="T23" s="223">
        <v>328687.03000000003</v>
      </c>
    </row>
    <row r="25" spans="1:20">
      <c r="A25" s="226" t="s">
        <v>363</v>
      </c>
    </row>
  </sheetData>
  <mergeCells count="18">
    <mergeCell ref="A3:K3"/>
    <mergeCell ref="A5:C5"/>
    <mergeCell ref="D5:E5"/>
    <mergeCell ref="F5:G5"/>
    <mergeCell ref="H5:I5"/>
    <mergeCell ref="J5:K5"/>
    <mergeCell ref="A6:C6"/>
    <mergeCell ref="B8:B9"/>
    <mergeCell ref="B10:B11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8"/>
  <sheetViews>
    <sheetView topLeftCell="A4" zoomScale="80" zoomScaleNormal="80" workbookViewId="0">
      <selection activeCell="B10" sqref="B10"/>
    </sheetView>
  </sheetViews>
  <sheetFormatPr defaultRowHeight="14.4"/>
  <cols>
    <col min="1" max="1" width="7.6640625" customWidth="1"/>
    <col min="2" max="2" width="29.6640625" customWidth="1"/>
    <col min="4" max="4" width="9.109375" customWidth="1"/>
    <col min="5" max="5" width="14.109375" customWidth="1"/>
    <col min="8" max="8" width="14.6640625" customWidth="1"/>
    <col min="11" max="11" width="14.88671875" customWidth="1"/>
    <col min="14" max="14" width="15.44140625" customWidth="1"/>
    <col min="17" max="17" width="14.6640625" customWidth="1"/>
  </cols>
  <sheetData>
    <row r="1" spans="1:21" ht="69" customHeight="1">
      <c r="A1" s="344" t="s">
        <v>260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1" ht="15" thickBot="1"/>
    <row r="3" spans="1:21" ht="47.4" customHeight="1" thickBot="1">
      <c r="A3" s="329" t="s">
        <v>85</v>
      </c>
      <c r="B3" s="329" t="s">
        <v>150</v>
      </c>
      <c r="C3" s="331" t="s">
        <v>151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</row>
    <row r="4" spans="1:21" ht="45" customHeight="1" thickBot="1">
      <c r="A4" s="330"/>
      <c r="B4" s="330"/>
      <c r="C4" s="331" t="s">
        <v>152</v>
      </c>
      <c r="D4" s="332"/>
      <c r="E4" s="333"/>
      <c r="F4" s="331" t="s">
        <v>153</v>
      </c>
      <c r="G4" s="332"/>
      <c r="H4" s="333"/>
      <c r="I4" s="331" t="s">
        <v>154</v>
      </c>
      <c r="J4" s="332"/>
      <c r="K4" s="333"/>
      <c r="L4" s="331" t="s">
        <v>155</v>
      </c>
      <c r="M4" s="332"/>
      <c r="N4" s="333"/>
      <c r="O4" s="331" t="s">
        <v>156</v>
      </c>
      <c r="P4" s="332"/>
      <c r="Q4" s="333"/>
    </row>
    <row r="5" spans="1:21" ht="59.25" customHeight="1">
      <c r="A5" s="321"/>
      <c r="B5" s="321"/>
      <c r="C5" s="329">
        <v>2020</v>
      </c>
      <c r="D5" s="329">
        <v>2021</v>
      </c>
      <c r="E5" s="329" t="s">
        <v>7</v>
      </c>
      <c r="F5" s="329">
        <v>2020</v>
      </c>
      <c r="G5" s="329">
        <v>2021</v>
      </c>
      <c r="H5" s="329" t="s">
        <v>7</v>
      </c>
      <c r="I5" s="329">
        <v>2020</v>
      </c>
      <c r="J5" s="329">
        <v>2021</v>
      </c>
      <c r="K5" s="329" t="s">
        <v>7</v>
      </c>
      <c r="L5" s="329">
        <v>2020</v>
      </c>
      <c r="M5" s="329">
        <v>2021</v>
      </c>
      <c r="N5" s="329" t="s">
        <v>7</v>
      </c>
      <c r="O5" s="329">
        <v>2020</v>
      </c>
      <c r="P5" s="329">
        <v>2021</v>
      </c>
      <c r="Q5" s="329" t="s">
        <v>7</v>
      </c>
    </row>
    <row r="6" spans="1:21" ht="15" thickBot="1">
      <c r="A6" s="322"/>
      <c r="B6" s="322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ht="15.6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47.4" thickBot="1">
      <c r="A8" s="46">
        <v>1</v>
      </c>
      <c r="B8" s="47" t="s">
        <v>157</v>
      </c>
      <c r="C8" s="197">
        <v>29</v>
      </c>
      <c r="D8" s="143">
        <v>49</v>
      </c>
      <c r="E8" s="145">
        <f>(D8-C8)/MAX(C8:D8)</f>
        <v>0.40816326530612246</v>
      </c>
      <c r="F8" s="197">
        <v>14</v>
      </c>
      <c r="G8" s="143">
        <v>24</v>
      </c>
      <c r="H8" s="145">
        <f>(G8-F8)/MAX(F8:G8)</f>
        <v>0.41666666666666669</v>
      </c>
      <c r="I8" s="48">
        <v>0</v>
      </c>
      <c r="J8" s="48">
        <v>11</v>
      </c>
      <c r="K8" s="145">
        <f>(J8-I8)/MAX(I8:J8)</f>
        <v>1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49">
        <v>0</v>
      </c>
      <c r="U8"/>
    </row>
    <row r="9" spans="1:21" ht="37.200000000000003" customHeight="1" thickBot="1">
      <c r="A9" s="33" t="s">
        <v>89</v>
      </c>
      <c r="B9" s="51" t="s">
        <v>158</v>
      </c>
      <c r="C9" s="196">
        <v>0</v>
      </c>
      <c r="D9" s="142">
        <v>0</v>
      </c>
      <c r="E9" s="144">
        <v>0</v>
      </c>
      <c r="F9" s="196">
        <v>0</v>
      </c>
      <c r="G9" s="152">
        <v>0</v>
      </c>
      <c r="H9" s="144">
        <v>0</v>
      </c>
      <c r="I9" s="38">
        <v>0</v>
      </c>
      <c r="J9" s="38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45.6" thickBot="1">
      <c r="A10" s="33" t="s">
        <v>91</v>
      </c>
      <c r="B10" s="51" t="s">
        <v>159</v>
      </c>
      <c r="C10" s="196">
        <v>29</v>
      </c>
      <c r="D10" s="142">
        <v>49</v>
      </c>
      <c r="E10" s="144">
        <f t="shared" ref="E10:E25" si="0">(D10-C10)/MAX(C10:D10)</f>
        <v>0.40816326530612246</v>
      </c>
      <c r="F10" s="196">
        <v>14</v>
      </c>
      <c r="G10" s="152">
        <v>24</v>
      </c>
      <c r="H10" s="145">
        <f>(G10-F10)/MAX(F10:G10)</f>
        <v>0.41666666666666669</v>
      </c>
      <c r="I10" s="38">
        <v>0</v>
      </c>
      <c r="J10" s="38">
        <v>11</v>
      </c>
      <c r="K10" s="145">
        <f>(J10-I10)/MAX(I10:J10)</f>
        <v>1</v>
      </c>
      <c r="L10" s="38">
        <v>0</v>
      </c>
      <c r="M10" s="38">
        <v>0</v>
      </c>
      <c r="N10" s="52">
        <v>0</v>
      </c>
      <c r="O10" s="38">
        <v>0</v>
      </c>
      <c r="P10" s="38">
        <v>0</v>
      </c>
      <c r="Q10" s="52">
        <v>0</v>
      </c>
    </row>
    <row r="11" spans="1:21" ht="30.6" thickBot="1">
      <c r="A11" s="33" t="s">
        <v>109</v>
      </c>
      <c r="B11" s="51" t="s">
        <v>160</v>
      </c>
      <c r="C11" s="196">
        <v>0</v>
      </c>
      <c r="D11" s="142">
        <v>0</v>
      </c>
      <c r="E11" s="144">
        <v>0</v>
      </c>
      <c r="F11" s="196">
        <v>0</v>
      </c>
      <c r="G11" s="152">
        <v>0</v>
      </c>
      <c r="H11" s="144">
        <v>0</v>
      </c>
      <c r="I11" s="38">
        <v>0</v>
      </c>
      <c r="J11" s="38">
        <v>0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31.5" customHeight="1" thickBot="1">
      <c r="A12" s="33" t="s">
        <v>111</v>
      </c>
      <c r="B12" s="51" t="s">
        <v>161</v>
      </c>
      <c r="C12" s="196">
        <v>0</v>
      </c>
      <c r="D12" s="142">
        <v>0</v>
      </c>
      <c r="E12" s="144">
        <v>0</v>
      </c>
      <c r="F12" s="196">
        <v>0</v>
      </c>
      <c r="G12" s="152">
        <v>0</v>
      </c>
      <c r="H12" s="144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42.6" customHeight="1" thickBot="1">
      <c r="A13" s="33" t="s">
        <v>162</v>
      </c>
      <c r="B13" s="51" t="s">
        <v>163</v>
      </c>
      <c r="C13" s="196">
        <v>0</v>
      </c>
      <c r="D13" s="142">
        <v>0</v>
      </c>
      <c r="E13" s="144">
        <v>0</v>
      </c>
      <c r="F13" s="196">
        <v>0</v>
      </c>
      <c r="G13" s="152">
        <v>0</v>
      </c>
      <c r="H13" s="144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6" thickBot="1">
      <c r="A14" s="33" t="s">
        <v>164</v>
      </c>
      <c r="B14" s="51" t="s">
        <v>165</v>
      </c>
      <c r="C14" s="196">
        <v>0</v>
      </c>
      <c r="D14" s="142">
        <v>0</v>
      </c>
      <c r="E14" s="144">
        <v>0</v>
      </c>
      <c r="F14" s="196">
        <v>0</v>
      </c>
      <c r="G14" s="142">
        <v>0</v>
      </c>
      <c r="H14" s="144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2" thickBot="1">
      <c r="A15" s="46">
        <v>2</v>
      </c>
      <c r="B15" s="47" t="s">
        <v>166</v>
      </c>
      <c r="C15" s="197">
        <v>0</v>
      </c>
      <c r="D15" s="143">
        <v>0</v>
      </c>
      <c r="E15" s="145">
        <v>0</v>
      </c>
      <c r="F15" s="197">
        <v>0</v>
      </c>
      <c r="G15" s="143">
        <v>0</v>
      </c>
      <c r="H15" s="145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6" thickBot="1">
      <c r="A16" s="33" t="s">
        <v>95</v>
      </c>
      <c r="B16" s="51" t="s">
        <v>167</v>
      </c>
      <c r="C16" s="196">
        <v>0</v>
      </c>
      <c r="D16" s="142">
        <v>0</v>
      </c>
      <c r="E16" s="144">
        <v>0</v>
      </c>
      <c r="F16" s="196">
        <v>0</v>
      </c>
      <c r="G16" s="142">
        <v>0</v>
      </c>
      <c r="H16" s="144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45.6" thickBot="1">
      <c r="A17" s="33" t="s">
        <v>168</v>
      </c>
      <c r="B17" s="51" t="s">
        <v>169</v>
      </c>
      <c r="C17" s="196">
        <v>0</v>
      </c>
      <c r="D17" s="142">
        <v>0</v>
      </c>
      <c r="E17" s="144">
        <v>0</v>
      </c>
      <c r="F17" s="196">
        <v>0</v>
      </c>
      <c r="G17" s="142">
        <v>0</v>
      </c>
      <c r="H17" s="144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30.6" thickBot="1">
      <c r="A18" s="33" t="s">
        <v>170</v>
      </c>
      <c r="B18" s="51" t="s">
        <v>171</v>
      </c>
      <c r="C18" s="196">
        <v>0</v>
      </c>
      <c r="D18" s="142">
        <v>0</v>
      </c>
      <c r="E18" s="144">
        <v>0</v>
      </c>
      <c r="F18" s="196">
        <v>0</v>
      </c>
      <c r="G18" s="142">
        <v>0</v>
      </c>
      <c r="H18" s="144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45.6" thickBot="1">
      <c r="A19" s="33" t="s">
        <v>96</v>
      </c>
      <c r="B19" s="51" t="s">
        <v>159</v>
      </c>
      <c r="C19" s="196">
        <v>0</v>
      </c>
      <c r="D19" s="142">
        <v>0</v>
      </c>
      <c r="E19" s="144">
        <v>0</v>
      </c>
      <c r="F19" s="196">
        <v>0</v>
      </c>
      <c r="G19" s="142">
        <v>0</v>
      </c>
      <c r="H19" s="144">
        <v>0</v>
      </c>
      <c r="I19" s="38">
        <v>0</v>
      </c>
      <c r="J19" s="38">
        <v>0</v>
      </c>
      <c r="K19" s="52">
        <v>0</v>
      </c>
      <c r="L19" s="38">
        <v>0</v>
      </c>
      <c r="M19" s="38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196">
        <v>0</v>
      </c>
      <c r="D20" s="142">
        <v>0</v>
      </c>
      <c r="E20" s="144">
        <v>0</v>
      </c>
      <c r="F20" s="196">
        <v>0</v>
      </c>
      <c r="G20" s="142">
        <v>0</v>
      </c>
      <c r="H20" s="144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196">
        <v>0</v>
      </c>
      <c r="D21" s="142">
        <v>0</v>
      </c>
      <c r="E21" s="144">
        <v>0</v>
      </c>
      <c r="F21" s="196">
        <v>0</v>
      </c>
      <c r="G21" s="142">
        <v>0</v>
      </c>
      <c r="H21" s="144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49.2" customHeight="1" thickBot="1">
      <c r="A22" s="33" t="s">
        <v>172</v>
      </c>
      <c r="B22" s="51" t="s">
        <v>173</v>
      </c>
      <c r="C22" s="196">
        <v>0</v>
      </c>
      <c r="D22" s="142">
        <v>0</v>
      </c>
      <c r="E22" s="144">
        <v>0</v>
      </c>
      <c r="F22" s="196">
        <v>0</v>
      </c>
      <c r="G22" s="142">
        <v>0</v>
      </c>
      <c r="H22" s="144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2" thickBot="1">
      <c r="A23" s="33" t="s">
        <v>174</v>
      </c>
      <c r="B23" s="51" t="s">
        <v>165</v>
      </c>
      <c r="C23" s="196">
        <v>0</v>
      </c>
      <c r="D23" s="142">
        <v>0</v>
      </c>
      <c r="E23" s="145">
        <v>0</v>
      </c>
      <c r="F23" s="196">
        <v>0</v>
      </c>
      <c r="G23" s="142">
        <v>0</v>
      </c>
      <c r="H23" s="144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16.2" thickBot="1">
      <c r="A24" s="46">
        <v>3</v>
      </c>
      <c r="B24" s="47" t="s">
        <v>175</v>
      </c>
      <c r="C24" s="197">
        <v>29</v>
      </c>
      <c r="D24" s="143">
        <v>49</v>
      </c>
      <c r="E24" s="145">
        <f t="shared" si="0"/>
        <v>0.40816326530612246</v>
      </c>
      <c r="F24" s="197">
        <v>0</v>
      </c>
      <c r="G24" s="143">
        <v>0</v>
      </c>
      <c r="H24" s="145">
        <v>0</v>
      </c>
      <c r="I24" s="48">
        <v>0</v>
      </c>
      <c r="J24" s="48">
        <v>11</v>
      </c>
      <c r="K24" s="145">
        <f>(J24-I24)/MAX(I24:J24)</f>
        <v>1</v>
      </c>
      <c r="L24" s="48">
        <v>0</v>
      </c>
      <c r="M24" s="48">
        <v>0</v>
      </c>
      <c r="N24" s="49">
        <v>0</v>
      </c>
      <c r="O24" s="48">
        <v>0</v>
      </c>
      <c r="P24" s="48">
        <v>0</v>
      </c>
      <c r="Q24" s="49">
        <v>0</v>
      </c>
      <c r="U24"/>
    </row>
    <row r="25" spans="1:21" ht="30.6" thickBot="1">
      <c r="A25" s="33" t="s">
        <v>98</v>
      </c>
      <c r="B25" s="51" t="s">
        <v>176</v>
      </c>
      <c r="C25" s="196">
        <v>29</v>
      </c>
      <c r="D25" s="142">
        <v>49</v>
      </c>
      <c r="E25" s="144">
        <f t="shared" si="0"/>
        <v>0.40816326530612246</v>
      </c>
      <c r="F25" s="196">
        <v>0</v>
      </c>
      <c r="G25" s="142">
        <v>0</v>
      </c>
      <c r="H25" s="144">
        <v>0</v>
      </c>
      <c r="I25" s="38">
        <v>0</v>
      </c>
      <c r="J25" s="38">
        <v>11</v>
      </c>
      <c r="K25" s="145">
        <f>(J25-I25)/MAX(I25:J25)</f>
        <v>1</v>
      </c>
      <c r="L25" s="38">
        <v>0</v>
      </c>
      <c r="M25" s="38">
        <v>0</v>
      </c>
      <c r="N25" s="52">
        <v>0</v>
      </c>
      <c r="O25" s="38">
        <v>0</v>
      </c>
      <c r="P25" s="38">
        <v>0</v>
      </c>
      <c r="Q25" s="52">
        <v>0</v>
      </c>
    </row>
    <row r="26" spans="1:21" ht="60.6" thickBot="1">
      <c r="A26" s="33" t="s">
        <v>99</v>
      </c>
      <c r="B26" s="51" t="s">
        <v>177</v>
      </c>
      <c r="C26" s="196">
        <v>0</v>
      </c>
      <c r="D26" s="142">
        <v>0</v>
      </c>
      <c r="E26" s="144">
        <v>0</v>
      </c>
      <c r="F26" s="196">
        <v>0</v>
      </c>
      <c r="G26" s="142">
        <v>0</v>
      </c>
      <c r="H26" s="144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45.6" thickBot="1">
      <c r="A27" s="33" t="s">
        <v>117</v>
      </c>
      <c r="B27" s="51" t="s">
        <v>178</v>
      </c>
      <c r="C27" s="196">
        <v>0</v>
      </c>
      <c r="D27" s="142">
        <v>0</v>
      </c>
      <c r="E27" s="144">
        <v>0</v>
      </c>
      <c r="F27" s="196">
        <v>0</v>
      </c>
      <c r="G27" s="142">
        <v>0</v>
      </c>
      <c r="H27" s="144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6" thickBot="1">
      <c r="A28" s="33" t="s">
        <v>118</v>
      </c>
      <c r="B28" s="51" t="s">
        <v>165</v>
      </c>
      <c r="C28" s="196">
        <v>0</v>
      </c>
      <c r="D28" s="142">
        <v>0</v>
      </c>
      <c r="E28" s="144">
        <v>0</v>
      </c>
      <c r="F28" s="196">
        <v>0</v>
      </c>
      <c r="G28" s="142">
        <v>0</v>
      </c>
      <c r="H28" s="144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N5:N6"/>
    <mergeCell ref="O5:O6"/>
    <mergeCell ref="Q5:Q6"/>
    <mergeCell ref="M5:M6"/>
    <mergeCell ref="P5:P6"/>
  </mergeCells>
  <pageMargins left="0.7" right="0.7" top="0.75" bottom="0.75" header="0.3" footer="0.3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"/>
  <sheetViews>
    <sheetView view="pageBreakPreview" zoomScaleNormal="100" zoomScaleSheetLayoutView="100" workbookViewId="0">
      <selection activeCell="G3" sqref="G3"/>
    </sheetView>
  </sheetViews>
  <sheetFormatPr defaultRowHeight="14.4"/>
  <cols>
    <col min="1" max="1" width="6.88671875" customWidth="1"/>
    <col min="2" max="2" width="22.77734375" customWidth="1"/>
    <col min="3" max="3" width="15.33203125" customWidth="1"/>
    <col min="4" max="4" width="27.109375" customWidth="1"/>
    <col min="5" max="5" width="19.88671875" customWidth="1"/>
    <col min="6" max="6" width="19" customWidth="1"/>
    <col min="7" max="7" width="39.44140625" customWidth="1"/>
    <col min="8" max="8" width="16.21875" customWidth="1"/>
    <col min="9" max="9" width="16.109375" customWidth="1"/>
    <col min="10" max="10" width="15.6640625" customWidth="1"/>
    <col min="11" max="11" width="18.44140625" customWidth="1"/>
  </cols>
  <sheetData>
    <row r="1" spans="1:11" ht="15.6">
      <c r="A1" s="380" t="s">
        <v>379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5" thickBot="1"/>
    <row r="3" spans="1:11" ht="150.6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6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60.6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265</v>
      </c>
      <c r="F5" s="38" t="s">
        <v>197</v>
      </c>
      <c r="G5" s="51" t="s">
        <v>200</v>
      </c>
      <c r="H5" s="329">
        <v>0</v>
      </c>
      <c r="I5" s="329">
        <v>0</v>
      </c>
      <c r="J5" s="329">
        <v>0</v>
      </c>
      <c r="K5" s="329">
        <v>0</v>
      </c>
    </row>
    <row r="6" spans="1:11" ht="60.6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266</v>
      </c>
      <c r="F6" s="38" t="s">
        <v>197</v>
      </c>
      <c r="G6" s="51" t="s">
        <v>200</v>
      </c>
      <c r="H6" s="330"/>
      <c r="I6" s="330"/>
      <c r="J6" s="330"/>
      <c r="K6" s="330"/>
    </row>
    <row r="7" spans="1:11" ht="83.4" customHeight="1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267</v>
      </c>
      <c r="F7" s="38" t="s">
        <v>199</v>
      </c>
      <c r="G7" s="51" t="s">
        <v>202</v>
      </c>
      <c r="H7" s="218">
        <v>60</v>
      </c>
      <c r="I7" s="218">
        <v>15</v>
      </c>
      <c r="J7" s="142">
        <v>0</v>
      </c>
      <c r="K7" s="142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"/>
  <sheetViews>
    <sheetView view="pageBreakPreview" zoomScaleNormal="85" zoomScaleSheetLayoutView="100" workbookViewId="0">
      <selection sqref="A1:H1"/>
    </sheetView>
  </sheetViews>
  <sheetFormatPr defaultRowHeight="14.4"/>
  <cols>
    <col min="2" max="2" width="29.6640625" customWidth="1"/>
    <col min="4" max="4" width="9.109375" customWidth="1"/>
    <col min="5" max="5" width="14.109375" customWidth="1"/>
    <col min="8" max="8" width="13.6640625" customWidth="1"/>
    <col min="11" max="11" width="14" customWidth="1"/>
    <col min="14" max="14" width="13.33203125" customWidth="1"/>
    <col min="17" max="17" width="13.44140625" customWidth="1"/>
  </cols>
  <sheetData>
    <row r="1" spans="1:17" ht="75" customHeight="1">
      <c r="A1" s="344" t="s">
        <v>184</v>
      </c>
      <c r="B1" s="344"/>
      <c r="C1" s="344"/>
      <c r="D1" s="344"/>
      <c r="E1" s="344"/>
      <c r="F1" s="344"/>
      <c r="G1" s="344"/>
      <c r="H1" s="344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87" t="s">
        <v>85</v>
      </c>
      <c r="B3" s="389" t="s">
        <v>104</v>
      </c>
      <c r="C3" s="390"/>
      <c r="D3" s="390"/>
      <c r="E3" s="391"/>
      <c r="F3" s="395" t="s">
        <v>179</v>
      </c>
      <c r="G3" s="396"/>
      <c r="H3" s="397"/>
    </row>
    <row r="4" spans="1:17" ht="15" thickBot="1">
      <c r="A4" s="388"/>
      <c r="B4" s="392"/>
      <c r="C4" s="393"/>
      <c r="D4" s="393"/>
      <c r="E4" s="394"/>
      <c r="F4" s="398"/>
      <c r="G4" s="399"/>
      <c r="H4" s="400"/>
    </row>
    <row r="5" spans="1:17" ht="60.75" customHeight="1" thickBot="1">
      <c r="A5" s="54">
        <v>1</v>
      </c>
      <c r="B5" s="381" t="s">
        <v>180</v>
      </c>
      <c r="C5" s="382"/>
      <c r="D5" s="382"/>
      <c r="E5" s="383"/>
      <c r="F5" s="384" t="s">
        <v>261</v>
      </c>
      <c r="G5" s="385"/>
      <c r="H5" s="386"/>
    </row>
    <row r="6" spans="1:17" ht="36" customHeight="1" thickBot="1">
      <c r="A6" s="54">
        <v>2</v>
      </c>
      <c r="B6" s="381" t="s">
        <v>181</v>
      </c>
      <c r="C6" s="382"/>
      <c r="D6" s="382"/>
      <c r="E6" s="383"/>
      <c r="F6" s="384" t="s">
        <v>93</v>
      </c>
      <c r="G6" s="385"/>
      <c r="H6" s="386"/>
    </row>
    <row r="7" spans="1:17" ht="49.5" customHeight="1" thickBot="1">
      <c r="A7" s="54">
        <v>3</v>
      </c>
      <c r="B7" s="381" t="s">
        <v>182</v>
      </c>
      <c r="C7" s="382"/>
      <c r="D7" s="382"/>
      <c r="E7" s="383"/>
      <c r="F7" s="384" t="s">
        <v>183</v>
      </c>
      <c r="G7" s="385"/>
      <c r="H7" s="386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100" zoomScaleSheetLayoutView="100" workbookViewId="0">
      <selection activeCell="D6" sqref="D6"/>
    </sheetView>
  </sheetViews>
  <sheetFormatPr defaultRowHeight="14.4"/>
  <cols>
    <col min="1" max="1" width="5.5546875" customWidth="1"/>
    <col min="2" max="2" width="51.109375" customWidth="1"/>
    <col min="3" max="3" width="21" customWidth="1"/>
    <col min="4" max="4" width="34.6640625" style="56" customWidth="1"/>
  </cols>
  <sheetData>
    <row r="1" spans="1:4" ht="30" customHeight="1">
      <c r="A1" s="344" t="s">
        <v>378</v>
      </c>
      <c r="B1" s="344"/>
      <c r="C1" s="344"/>
      <c r="D1" s="344"/>
    </row>
    <row r="2" spans="1:4" ht="1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6" thickBot="1">
      <c r="A4" s="319">
        <v>1</v>
      </c>
      <c r="B4" s="31" t="s">
        <v>205</v>
      </c>
      <c r="C4" s="329" t="s">
        <v>206</v>
      </c>
      <c r="D4" s="31" t="s">
        <v>93</v>
      </c>
    </row>
    <row r="5" spans="1:4" ht="30.6" thickBot="1">
      <c r="A5" s="401"/>
      <c r="B5" s="31" t="s">
        <v>207</v>
      </c>
      <c r="C5" s="337"/>
      <c r="D5" s="31" t="s">
        <v>267</v>
      </c>
    </row>
    <row r="6" spans="1:4" ht="30.6" thickBot="1">
      <c r="A6" s="320"/>
      <c r="B6" s="31" t="s">
        <v>208</v>
      </c>
      <c r="C6" s="330"/>
      <c r="D6" s="31" t="s">
        <v>93</v>
      </c>
    </row>
    <row r="7" spans="1:4" ht="45.6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6" thickBot="1">
      <c r="A8" s="57" t="s">
        <v>95</v>
      </c>
      <c r="B8" s="31" t="s">
        <v>211</v>
      </c>
      <c r="C8" s="31" t="s">
        <v>210</v>
      </c>
      <c r="D8" s="217">
        <v>24</v>
      </c>
    </row>
    <row r="9" spans="1:4" ht="45.6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45.6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6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Normal="85" zoomScaleSheetLayoutView="100" workbookViewId="0">
      <selection activeCell="E29" sqref="E29"/>
    </sheetView>
  </sheetViews>
  <sheetFormatPr defaultRowHeight="14.4"/>
  <cols>
    <col min="1" max="1" width="6.44140625" customWidth="1"/>
    <col min="2" max="2" width="36.88671875" customWidth="1"/>
    <col min="3" max="3" width="30.109375" customWidth="1"/>
    <col min="4" max="4" width="31.109375" customWidth="1"/>
  </cols>
  <sheetData>
    <row r="1" spans="1:4" ht="45.75" customHeight="1">
      <c r="A1" s="344" t="s">
        <v>373</v>
      </c>
      <c r="B1" s="344"/>
      <c r="C1" s="344"/>
      <c r="D1" s="344"/>
    </row>
    <row r="2" spans="1:4" ht="15" thickBot="1"/>
    <row r="3" spans="1:4" ht="62.25" customHeight="1" thickBot="1">
      <c r="A3" s="329" t="s">
        <v>85</v>
      </c>
      <c r="B3" s="329" t="s">
        <v>139</v>
      </c>
      <c r="C3" s="329" t="s">
        <v>216</v>
      </c>
      <c r="D3" s="329" t="s">
        <v>217</v>
      </c>
    </row>
    <row r="4" spans="1:4" ht="15" hidden="1" customHeight="1">
      <c r="A4" s="337"/>
      <c r="B4" s="337"/>
      <c r="C4" s="337"/>
      <c r="D4" s="337"/>
    </row>
    <row r="5" spans="1:4" ht="15" hidden="1" customHeight="1">
      <c r="A5" s="337"/>
      <c r="B5" s="337"/>
      <c r="C5" s="337"/>
      <c r="D5" s="337"/>
    </row>
    <row r="6" spans="1:4" ht="15.6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zoomScaleNormal="85" zoomScaleSheetLayoutView="100" workbookViewId="0">
      <selection sqref="A1:C2"/>
    </sheetView>
  </sheetViews>
  <sheetFormatPr defaultRowHeight="14.4"/>
  <cols>
    <col min="1" max="1" width="6.44140625" customWidth="1"/>
    <col min="2" max="2" width="27.33203125" customWidth="1"/>
    <col min="3" max="3" width="78.44140625" customWidth="1"/>
    <col min="4" max="4" width="31.109375" customWidth="1"/>
  </cols>
  <sheetData>
    <row r="1" spans="1:4" ht="315.75" customHeight="1">
      <c r="A1" s="402" t="s">
        <v>262</v>
      </c>
      <c r="B1" s="402"/>
      <c r="C1" s="402"/>
      <c r="D1" s="55"/>
    </row>
    <row r="2" spans="1:4" ht="58.8" customHeight="1">
      <c r="A2" s="402"/>
      <c r="B2" s="402"/>
      <c r="C2" s="402"/>
      <c r="D2" s="55"/>
    </row>
    <row r="3" spans="1:4" ht="6.6" customHeight="1" thickBot="1"/>
    <row r="4" spans="1:4" ht="47.4" customHeight="1" thickBot="1">
      <c r="A4" s="329" t="s">
        <v>85</v>
      </c>
      <c r="B4" s="329" t="s">
        <v>139</v>
      </c>
      <c r="C4" s="329" t="s">
        <v>140</v>
      </c>
    </row>
    <row r="5" spans="1:4" ht="15" hidden="1" customHeight="1">
      <c r="A5" s="337"/>
      <c r="B5" s="337"/>
      <c r="C5" s="337"/>
    </row>
    <row r="6" spans="1:4" ht="15" hidden="1" customHeight="1">
      <c r="A6" s="337"/>
      <c r="B6" s="337"/>
      <c r="C6" s="337"/>
    </row>
    <row r="7" spans="1:4" ht="15.6" thickBot="1">
      <c r="A7" s="39">
        <v>1</v>
      </c>
      <c r="B7" s="45">
        <v>2</v>
      </c>
      <c r="C7" s="39">
        <v>3</v>
      </c>
    </row>
    <row r="8" spans="1:4" ht="46.8" customHeight="1" thickBot="1">
      <c r="A8" s="32">
        <v>1</v>
      </c>
      <c r="B8" s="38" t="s">
        <v>142</v>
      </c>
      <c r="C8" s="38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view="pageBreakPreview" topLeftCell="A13" zoomScaleNormal="100" zoomScaleSheetLayoutView="100" workbookViewId="0">
      <selection activeCell="D30" sqref="D30"/>
    </sheetView>
  </sheetViews>
  <sheetFormatPr defaultRowHeight="14.4"/>
  <cols>
    <col min="1" max="1" width="7.88671875" customWidth="1"/>
    <col min="2" max="2" width="49.44140625" customWidth="1"/>
    <col min="3" max="3" width="15.5546875" customWidth="1"/>
    <col min="4" max="4" width="16.88671875" customWidth="1"/>
    <col min="5" max="5" width="16" customWidth="1"/>
  </cols>
  <sheetData>
    <row r="1" spans="1:7" ht="64.5" customHeight="1">
      <c r="A1" s="240" t="s">
        <v>258</v>
      </c>
      <c r="B1" s="240"/>
      <c r="C1" s="240"/>
      <c r="D1" s="240"/>
      <c r="E1" s="240"/>
      <c r="F1" s="3"/>
      <c r="G1" s="3"/>
    </row>
    <row r="3" spans="1:7" ht="49.5" customHeight="1">
      <c r="A3" s="4" t="s">
        <v>5</v>
      </c>
      <c r="B3" s="4" t="s">
        <v>6</v>
      </c>
      <c r="C3" s="5" t="s">
        <v>364</v>
      </c>
      <c r="D3" s="5" t="s">
        <v>374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6">
      <c r="A5" s="8"/>
      <c r="B5" s="7" t="s">
        <v>10</v>
      </c>
      <c r="C5" s="7">
        <v>710</v>
      </c>
      <c r="D5" s="7">
        <v>732</v>
      </c>
      <c r="E5" s="9">
        <f>(D5-C5)/MAX(C5:D5)</f>
        <v>3.0054644808743168E-2</v>
      </c>
    </row>
    <row r="6" spans="1:7" ht="15.6">
      <c r="A6" s="8"/>
      <c r="B6" s="7" t="s">
        <v>11</v>
      </c>
      <c r="C6" s="148"/>
      <c r="D6" s="148"/>
      <c r="E6" s="9"/>
    </row>
    <row r="7" spans="1:7" ht="15.6">
      <c r="A7" s="7" t="s">
        <v>12</v>
      </c>
      <c r="B7" s="7" t="s">
        <v>13</v>
      </c>
      <c r="C7" s="148"/>
      <c r="D7" s="148"/>
      <c r="E7" s="9"/>
    </row>
    <row r="8" spans="1:7" ht="15.6">
      <c r="A8" s="7"/>
      <c r="B8" s="7" t="s">
        <v>14</v>
      </c>
      <c r="C8" s="7">
        <v>6</v>
      </c>
      <c r="D8" s="7">
        <v>6</v>
      </c>
      <c r="E8" s="9">
        <f>(D8-C8)/MAX(C8:D8)</f>
        <v>0</v>
      </c>
      <c r="G8" s="10"/>
    </row>
    <row r="9" spans="1:7" ht="15.6">
      <c r="A9" s="7"/>
      <c r="B9" s="7" t="s">
        <v>15</v>
      </c>
      <c r="C9" s="7">
        <v>310</v>
      </c>
      <c r="D9" s="7">
        <v>314</v>
      </c>
      <c r="E9" s="9">
        <f>(D9-C9)/MAX(C9:D9)</f>
        <v>1.2738853503184714E-2</v>
      </c>
      <c r="G9" s="10"/>
    </row>
    <row r="10" spans="1:7" ht="15.6">
      <c r="A10" s="7"/>
      <c r="B10" s="7" t="s">
        <v>16</v>
      </c>
      <c r="C10" s="7">
        <v>394</v>
      </c>
      <c r="D10" s="7">
        <v>412</v>
      </c>
      <c r="E10" s="9">
        <f>(D10-C10)/MAX(C10:D10)</f>
        <v>4.3689320388349516E-2</v>
      </c>
      <c r="G10" s="10"/>
    </row>
    <row r="11" spans="1:7" ht="15.6">
      <c r="A11" s="7" t="s">
        <v>17</v>
      </c>
      <c r="B11" s="7" t="s">
        <v>18</v>
      </c>
      <c r="C11" s="148"/>
      <c r="D11" s="148"/>
      <c r="E11" s="9"/>
    </row>
    <row r="12" spans="1:7" ht="15.6">
      <c r="A12" s="7"/>
      <c r="B12" s="7" t="s">
        <v>19</v>
      </c>
      <c r="C12" s="7">
        <v>11</v>
      </c>
      <c r="D12" s="7">
        <v>11</v>
      </c>
      <c r="E12" s="9">
        <f>(D12-C12)/MAX(C12:D12)</f>
        <v>0</v>
      </c>
    </row>
    <row r="13" spans="1:7" ht="15.6">
      <c r="A13" s="7"/>
      <c r="B13" s="7" t="s">
        <v>20</v>
      </c>
      <c r="C13" s="7">
        <v>119</v>
      </c>
      <c r="D13" s="7">
        <v>119</v>
      </c>
      <c r="E13" s="9">
        <f>(D13-C13)/MAX(C13:D13)</f>
        <v>0</v>
      </c>
    </row>
    <row r="14" spans="1:7" ht="15.6">
      <c r="A14" s="7"/>
      <c r="B14" s="7" t="s">
        <v>21</v>
      </c>
      <c r="C14" s="7">
        <v>580</v>
      </c>
      <c r="D14" s="7">
        <v>602</v>
      </c>
      <c r="E14" s="9">
        <f>(D14-C14)/MAX(C14:D14)</f>
        <v>3.6544850498338874E-2</v>
      </c>
    </row>
    <row r="15" spans="1:7" ht="15.6">
      <c r="A15" s="7" t="s">
        <v>22</v>
      </c>
      <c r="B15" s="7" t="s">
        <v>23</v>
      </c>
      <c r="C15" s="148"/>
      <c r="D15" s="148"/>
      <c r="E15" s="9"/>
    </row>
    <row r="16" spans="1:7" ht="15.6">
      <c r="A16" s="7"/>
      <c r="B16" s="7" t="s">
        <v>24</v>
      </c>
      <c r="C16" s="7">
        <v>182</v>
      </c>
      <c r="D16" s="7">
        <v>203</v>
      </c>
      <c r="E16" s="9">
        <f>(D16-C16)/MAX(C16:D16)</f>
        <v>0.10344827586206896</v>
      </c>
    </row>
    <row r="17" spans="1:5" ht="15.6">
      <c r="A17" s="7"/>
      <c r="B17" s="7" t="s">
        <v>25</v>
      </c>
      <c r="C17" s="7">
        <v>528</v>
      </c>
      <c r="D17" s="7">
        <v>529</v>
      </c>
      <c r="E17" s="9">
        <f>(D17-C17)/MAX(C17:D17)</f>
        <v>1.890359168241966E-3</v>
      </c>
    </row>
    <row r="18" spans="1:5" ht="15.6">
      <c r="A18" s="7"/>
      <c r="B18" s="7"/>
      <c r="C18" s="7"/>
      <c r="D18" s="7"/>
      <c r="E18" s="9"/>
    </row>
    <row r="19" spans="1:5" ht="105.75" customHeight="1">
      <c r="A19" s="241" t="s">
        <v>259</v>
      </c>
      <c r="B19" s="241"/>
      <c r="C19" s="241"/>
      <c r="D19" s="241"/>
      <c r="E19" s="241"/>
    </row>
    <row r="20" spans="1:5" ht="59.25" customHeight="1">
      <c r="A20" s="4" t="s">
        <v>5</v>
      </c>
      <c r="B20" s="4" t="s">
        <v>6</v>
      </c>
      <c r="C20" s="5" t="s">
        <v>364</v>
      </c>
      <c r="D20" s="5" t="s">
        <v>374</v>
      </c>
      <c r="E20" s="4" t="s">
        <v>7</v>
      </c>
    </row>
    <row r="21" spans="1:5" ht="15.6">
      <c r="A21" s="7" t="s">
        <v>26</v>
      </c>
      <c r="B21" s="7" t="s">
        <v>27</v>
      </c>
      <c r="C21" s="7"/>
      <c r="D21" s="7"/>
      <c r="E21" s="9"/>
    </row>
    <row r="22" spans="1:5" ht="15.6">
      <c r="A22" s="7"/>
      <c r="B22" s="7" t="s">
        <v>10</v>
      </c>
      <c r="C22" s="7">
        <v>2701</v>
      </c>
      <c r="D22" s="7">
        <v>2738</v>
      </c>
      <c r="E22" s="9">
        <f t="shared" ref="E22:E39" si="0">(D22-C22)/MAX(C22:D22)</f>
        <v>1.3513513513513514E-2</v>
      </c>
    </row>
    <row r="23" spans="1:5" ht="15.6">
      <c r="A23" s="7"/>
      <c r="B23" s="7" t="s">
        <v>11</v>
      </c>
      <c r="C23" s="148"/>
      <c r="D23" s="148"/>
      <c r="E23" s="9"/>
    </row>
    <row r="24" spans="1:5" s="12" customFormat="1" ht="29.25" customHeight="1">
      <c r="A24" s="6" t="s">
        <v>28</v>
      </c>
      <c r="B24" s="11" t="s">
        <v>29</v>
      </c>
      <c r="C24" s="11">
        <v>2118</v>
      </c>
      <c r="D24" s="11">
        <v>2148</v>
      </c>
      <c r="E24" s="9">
        <f t="shared" si="0"/>
        <v>1.3966480446927373E-2</v>
      </c>
    </row>
    <row r="25" spans="1:5" s="12" customFormat="1" ht="16.5" customHeight="1">
      <c r="A25" s="11"/>
      <c r="B25" s="7" t="s">
        <v>11</v>
      </c>
      <c r="C25" s="11"/>
      <c r="D25" s="11"/>
      <c r="E25" s="9"/>
    </row>
    <row r="26" spans="1:5" ht="15.6">
      <c r="A26" s="7" t="s">
        <v>30</v>
      </c>
      <c r="B26" s="7" t="s">
        <v>24</v>
      </c>
      <c r="C26" s="7">
        <v>307</v>
      </c>
      <c r="D26" s="7">
        <v>327</v>
      </c>
      <c r="E26" s="9">
        <f t="shared" si="0"/>
        <v>6.1162079510703363E-2</v>
      </c>
    </row>
    <row r="27" spans="1:5" ht="15.6">
      <c r="A27" s="7"/>
      <c r="B27" s="7" t="s">
        <v>25</v>
      </c>
      <c r="C27" s="7">
        <v>1811</v>
      </c>
      <c r="D27" s="7">
        <v>1821</v>
      </c>
      <c r="E27" s="9">
        <f t="shared" si="0"/>
        <v>5.4914881933003845E-3</v>
      </c>
    </row>
    <row r="28" spans="1:5" ht="21" customHeight="1">
      <c r="A28" s="13" t="s">
        <v>31</v>
      </c>
      <c r="B28" s="13" t="s">
        <v>32</v>
      </c>
      <c r="C28" s="148"/>
      <c r="D28" s="148"/>
      <c r="E28" s="9"/>
    </row>
    <row r="29" spans="1:5" ht="15" customHeight="1">
      <c r="A29" s="13"/>
      <c r="B29" s="7" t="s">
        <v>10</v>
      </c>
      <c r="C29" s="7">
        <v>349</v>
      </c>
      <c r="D29" s="7">
        <v>349</v>
      </c>
      <c r="E29" s="9">
        <f t="shared" si="0"/>
        <v>0</v>
      </c>
    </row>
    <row r="30" spans="1:5" ht="15.6">
      <c r="A30" s="7"/>
      <c r="B30" s="8" t="s">
        <v>33</v>
      </c>
      <c r="C30" s="7">
        <v>349</v>
      </c>
      <c r="D30" s="7">
        <v>349</v>
      </c>
      <c r="E30" s="9">
        <f t="shared" si="0"/>
        <v>0</v>
      </c>
    </row>
    <row r="31" spans="1:5" ht="15.6">
      <c r="A31" s="7"/>
      <c r="B31" s="7" t="s">
        <v>34</v>
      </c>
      <c r="C31" s="7">
        <v>0</v>
      </c>
      <c r="D31" s="7">
        <v>0</v>
      </c>
      <c r="E31" s="9">
        <v>0</v>
      </c>
    </row>
    <row r="32" spans="1:5" ht="31.2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2">
      <c r="A33" s="13" t="s">
        <v>37</v>
      </c>
      <c r="B33" s="11" t="s">
        <v>38</v>
      </c>
      <c r="C33" s="7">
        <v>583</v>
      </c>
      <c r="D33" s="7">
        <v>590</v>
      </c>
      <c r="E33" s="9">
        <f t="shared" si="0"/>
        <v>1.1864406779661017E-2</v>
      </c>
    </row>
    <row r="34" spans="1:5" ht="15.6">
      <c r="A34" s="7"/>
      <c r="B34" s="7" t="s">
        <v>11</v>
      </c>
      <c r="C34" s="148"/>
      <c r="D34" s="148"/>
      <c r="E34" s="9"/>
    </row>
    <row r="35" spans="1:5" ht="15.6">
      <c r="A35" s="7" t="s">
        <v>39</v>
      </c>
      <c r="B35" s="7" t="s">
        <v>24</v>
      </c>
      <c r="C35" s="7">
        <v>0</v>
      </c>
      <c r="D35" s="7">
        <v>0</v>
      </c>
      <c r="E35" s="9">
        <v>0</v>
      </c>
    </row>
    <row r="36" spans="1:5" ht="15.6">
      <c r="A36" s="7"/>
      <c r="B36" s="7" t="s">
        <v>25</v>
      </c>
      <c r="C36" s="7">
        <v>583</v>
      </c>
      <c r="D36" s="7">
        <v>590</v>
      </c>
      <c r="E36" s="9">
        <f t="shared" si="0"/>
        <v>1.1864406779661017E-2</v>
      </c>
    </row>
    <row r="37" spans="1:5" ht="15.6">
      <c r="A37" s="13" t="s">
        <v>40</v>
      </c>
      <c r="B37" s="13" t="s">
        <v>32</v>
      </c>
      <c r="C37" s="149"/>
      <c r="D37" s="149"/>
      <c r="E37" s="9"/>
    </row>
    <row r="38" spans="1:5" ht="15.6">
      <c r="A38" s="13"/>
      <c r="B38" s="7" t="s">
        <v>10</v>
      </c>
      <c r="C38" s="149"/>
      <c r="D38" s="149"/>
      <c r="E38" s="9"/>
    </row>
    <row r="39" spans="1:5" ht="15.6">
      <c r="A39" s="7"/>
      <c r="B39" s="8" t="s">
        <v>33</v>
      </c>
      <c r="C39" s="7">
        <v>88</v>
      </c>
      <c r="D39" s="7">
        <v>88</v>
      </c>
      <c r="E39" s="9">
        <f t="shared" si="0"/>
        <v>0</v>
      </c>
    </row>
    <row r="40" spans="1:5" ht="15.6">
      <c r="A40" s="7"/>
      <c r="B40" s="7" t="s">
        <v>34</v>
      </c>
      <c r="C40" s="7">
        <v>0</v>
      </c>
      <c r="D40" s="7">
        <v>0</v>
      </c>
      <c r="E40" s="213">
        <v>0</v>
      </c>
    </row>
    <row r="41" spans="1:5" ht="15.6">
      <c r="A41" s="6" t="s">
        <v>41</v>
      </c>
      <c r="B41" s="14" t="s">
        <v>42</v>
      </c>
      <c r="C41" s="7">
        <v>0</v>
      </c>
      <c r="D41" s="7">
        <v>0</v>
      </c>
      <c r="E41" s="9">
        <v>0</v>
      </c>
    </row>
    <row r="42" spans="1:5" ht="15.6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0"/>
  <sheetViews>
    <sheetView tabSelected="1" view="pageBreakPreview" zoomScaleSheetLayoutView="100" workbookViewId="0">
      <selection activeCell="C7" sqref="C7:C8"/>
    </sheetView>
  </sheetViews>
  <sheetFormatPr defaultColWidth="9.109375" defaultRowHeight="15.6"/>
  <cols>
    <col min="1" max="1" width="7.44140625" style="1" customWidth="1"/>
    <col min="2" max="2" width="59.44140625" style="1" customWidth="1"/>
    <col min="3" max="3" width="35.109375" style="1" customWidth="1"/>
    <col min="4" max="16384" width="9.109375" style="1"/>
  </cols>
  <sheetData>
    <row r="1" spans="1:17" ht="16.5" customHeight="1">
      <c r="A1" s="60"/>
      <c r="B1" s="60"/>
      <c r="C1" s="60"/>
    </row>
    <row r="2" spans="1:17" s="59" customFormat="1" ht="60" customHeight="1">
      <c r="A2" s="403" t="s">
        <v>220</v>
      </c>
      <c r="B2" s="403"/>
      <c r="C2" s="40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04"/>
      <c r="B3" s="404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222</v>
      </c>
      <c r="C5" s="64" t="s">
        <v>221</v>
      </c>
    </row>
    <row r="6" spans="1:17" ht="43.5" customHeight="1">
      <c r="A6" s="65">
        <v>1</v>
      </c>
      <c r="B6" s="66" t="s">
        <v>223</v>
      </c>
      <c r="C6" s="200" t="s">
        <v>381</v>
      </c>
    </row>
    <row r="7" spans="1:17" ht="45" customHeight="1">
      <c r="A7" s="67">
        <v>2</v>
      </c>
      <c r="B7" s="68" t="s">
        <v>224</v>
      </c>
      <c r="C7" s="200" t="s">
        <v>381</v>
      </c>
    </row>
    <row r="8" spans="1:17" ht="40.5" customHeight="1" thickBot="1">
      <c r="A8" s="69">
        <v>3</v>
      </c>
      <c r="B8" s="70" t="s">
        <v>263</v>
      </c>
      <c r="C8" s="200" t="s">
        <v>381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SheetLayoutView="100" workbookViewId="0">
      <selection activeCell="A5" sqref="A5:B5"/>
    </sheetView>
  </sheetViews>
  <sheetFormatPr defaultColWidth="9.109375" defaultRowHeight="15.6"/>
  <cols>
    <col min="1" max="1" width="74.88671875" style="1" customWidth="1"/>
    <col min="2" max="2" width="42.33203125" style="1" customWidth="1"/>
    <col min="3" max="16384" width="9.109375" style="1"/>
  </cols>
  <sheetData>
    <row r="1" spans="1:17" ht="16.5" customHeight="1">
      <c r="A1" s="60"/>
      <c r="B1" s="60"/>
    </row>
    <row r="2" spans="1:17" s="59" customFormat="1" ht="60" customHeight="1">
      <c r="A2" s="403" t="s">
        <v>225</v>
      </c>
      <c r="B2" s="403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05" t="s">
        <v>227</v>
      </c>
      <c r="B4" s="404"/>
    </row>
    <row r="5" spans="1:17" ht="39.75" customHeight="1">
      <c r="A5" s="406" t="s">
        <v>226</v>
      </c>
      <c r="B5" s="407"/>
    </row>
    <row r="6" spans="1:17">
      <c r="A6" s="74"/>
      <c r="B6" s="60"/>
    </row>
    <row r="7" spans="1:17">
      <c r="A7" s="71"/>
    </row>
    <row r="8" spans="1:17" ht="35.25" customHeight="1">
      <c r="A8" s="408"/>
      <c r="B8" s="408"/>
    </row>
    <row r="9" spans="1:17" ht="18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31"/>
  <sheetViews>
    <sheetView view="pageBreakPreview" zoomScale="96" zoomScaleNormal="115" zoomScaleSheetLayoutView="96" workbookViewId="0">
      <selection activeCell="G13" sqref="G13"/>
    </sheetView>
  </sheetViews>
  <sheetFormatPr defaultColWidth="9.109375" defaultRowHeight="13.2"/>
  <cols>
    <col min="1" max="1" width="4.109375" style="164" customWidth="1"/>
    <col min="2" max="2" width="10.5546875" style="164" customWidth="1"/>
    <col min="3" max="3" width="11" style="164" customWidth="1"/>
    <col min="4" max="4" width="10.77734375" style="164" customWidth="1"/>
    <col min="5" max="5" width="5.33203125" style="75" customWidth="1"/>
    <col min="6" max="6" width="6.109375" style="75" customWidth="1"/>
    <col min="7" max="7" width="6.77734375" style="75" customWidth="1"/>
    <col min="8" max="8" width="6.33203125" style="75" customWidth="1"/>
    <col min="9" max="9" width="5.33203125" style="75" customWidth="1"/>
    <col min="10" max="10" width="6.6640625" style="75" customWidth="1"/>
    <col min="11" max="11" width="6.21875" style="75" customWidth="1"/>
    <col min="12" max="12" width="6" style="75" customWidth="1"/>
    <col min="13" max="13" width="6.44140625" style="75" customWidth="1"/>
    <col min="14" max="14" width="6" style="75" customWidth="1"/>
    <col min="15" max="15" width="5.6640625" style="75" customWidth="1"/>
    <col min="16" max="16" width="6.109375" style="75" customWidth="1"/>
    <col min="17" max="17" width="5.44140625" style="75" customWidth="1"/>
    <col min="18" max="18" width="7.109375" style="75" customWidth="1"/>
    <col min="19" max="19" width="6.88671875" style="75" customWidth="1"/>
    <col min="20" max="20" width="6.44140625" style="75" customWidth="1"/>
    <col min="21" max="21" width="5.77734375" style="75" customWidth="1"/>
    <col min="22" max="22" width="5.44140625" style="75" customWidth="1"/>
    <col min="23" max="23" width="4.77734375" style="75" customWidth="1"/>
    <col min="24" max="24" width="6.33203125" style="75" customWidth="1"/>
    <col min="25" max="25" width="5.5546875" style="75" customWidth="1"/>
    <col min="26" max="26" width="5.33203125" style="75" customWidth="1"/>
    <col min="27" max="27" width="7.77734375" style="75" customWidth="1"/>
    <col min="28" max="28" width="6.33203125" style="75" customWidth="1"/>
    <col min="29" max="29" width="6.109375" style="75" customWidth="1"/>
    <col min="30" max="30" width="31.6640625" style="75" customWidth="1"/>
    <col min="31" max="31" width="7.6640625" style="75" customWidth="1"/>
    <col min="32" max="32" width="9.109375" style="75"/>
    <col min="33" max="33" width="13.5546875" style="75" customWidth="1"/>
    <col min="34" max="34" width="11.6640625" style="75" customWidth="1"/>
    <col min="35" max="35" width="14.6640625" style="75" customWidth="1"/>
    <col min="36" max="37" width="9.109375" style="75"/>
    <col min="38" max="38" width="10.33203125" style="75" bestFit="1" customWidth="1"/>
    <col min="39" max="39" width="11.5546875" style="75" customWidth="1"/>
    <col min="40" max="40" width="20.33203125" style="75" customWidth="1"/>
    <col min="41" max="16384" width="9.109375" style="75"/>
  </cols>
  <sheetData>
    <row r="1" spans="1:35">
      <c r="A1" s="162"/>
      <c r="B1" s="162"/>
      <c r="C1" s="162"/>
      <c r="D1" s="16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5" ht="15.6">
      <c r="A2" s="410" t="s">
        <v>257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</row>
    <row r="3" spans="1:35">
      <c r="A3" s="161"/>
      <c r="B3" s="161"/>
      <c r="C3" s="161"/>
      <c r="D3" s="161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5" ht="51.6" customHeight="1">
      <c r="A4" s="409" t="s">
        <v>85</v>
      </c>
      <c r="B4" s="409" t="s">
        <v>228</v>
      </c>
      <c r="C4" s="411" t="s">
        <v>229</v>
      </c>
      <c r="D4" s="409" t="s">
        <v>230</v>
      </c>
      <c r="E4" s="409" t="s">
        <v>231</v>
      </c>
      <c r="F4" s="409"/>
      <c r="G4" s="409"/>
      <c r="H4" s="409"/>
      <c r="I4" s="409"/>
      <c r="J4" s="409" t="s">
        <v>232</v>
      </c>
      <c r="K4" s="409"/>
      <c r="L4" s="409"/>
      <c r="M4" s="409"/>
      <c r="N4" s="409"/>
      <c r="O4" s="409"/>
      <c r="P4" s="409" t="s">
        <v>233</v>
      </c>
      <c r="Q4" s="409"/>
      <c r="R4" s="409"/>
      <c r="S4" s="409"/>
      <c r="T4" s="409"/>
      <c r="U4" s="409"/>
      <c r="V4" s="409"/>
      <c r="W4" s="409" t="s">
        <v>234</v>
      </c>
      <c r="X4" s="409"/>
      <c r="Y4" s="409"/>
      <c r="Z4" s="409"/>
      <c r="AA4" s="409" t="s">
        <v>235</v>
      </c>
      <c r="AB4" s="409"/>
      <c r="AC4" s="409"/>
      <c r="AD4" s="409" t="s">
        <v>236</v>
      </c>
      <c r="AE4" s="409"/>
    </row>
    <row r="5" spans="1:35" ht="263.39999999999998" customHeight="1">
      <c r="A5" s="409"/>
      <c r="B5" s="409"/>
      <c r="C5" s="412"/>
      <c r="D5" s="409"/>
      <c r="E5" s="78" t="s">
        <v>237</v>
      </c>
      <c r="F5" s="78" t="s">
        <v>238</v>
      </c>
      <c r="G5" s="78" t="s">
        <v>239</v>
      </c>
      <c r="H5" s="78" t="s">
        <v>240</v>
      </c>
      <c r="I5" s="78" t="s">
        <v>156</v>
      </c>
      <c r="J5" s="78" t="s">
        <v>241</v>
      </c>
      <c r="K5" s="78" t="s">
        <v>242</v>
      </c>
      <c r="L5" s="78" t="s">
        <v>243</v>
      </c>
      <c r="M5" s="78" t="s">
        <v>244</v>
      </c>
      <c r="N5" s="78" t="s">
        <v>245</v>
      </c>
      <c r="O5" s="78" t="s">
        <v>156</v>
      </c>
      <c r="P5" s="78" t="s">
        <v>246</v>
      </c>
      <c r="Q5" s="78" t="s">
        <v>247</v>
      </c>
      <c r="R5" s="78" t="s">
        <v>242</v>
      </c>
      <c r="S5" s="78" t="s">
        <v>243</v>
      </c>
      <c r="T5" s="78" t="s">
        <v>244</v>
      </c>
      <c r="U5" s="78" t="s">
        <v>245</v>
      </c>
      <c r="V5" s="78" t="s">
        <v>156</v>
      </c>
      <c r="W5" s="78" t="s">
        <v>248</v>
      </c>
      <c r="X5" s="78" t="s">
        <v>249</v>
      </c>
      <c r="Y5" s="78" t="s">
        <v>250</v>
      </c>
      <c r="Z5" s="78" t="s">
        <v>156</v>
      </c>
      <c r="AA5" s="78" t="s">
        <v>251</v>
      </c>
      <c r="AB5" s="78" t="s">
        <v>252</v>
      </c>
      <c r="AC5" s="78" t="s">
        <v>253</v>
      </c>
      <c r="AD5" s="78" t="s">
        <v>254</v>
      </c>
      <c r="AE5" s="78" t="s">
        <v>255</v>
      </c>
    </row>
    <row r="6" spans="1:35">
      <c r="A6" s="153">
        <v>1</v>
      </c>
      <c r="B6" s="153">
        <v>2</v>
      </c>
      <c r="C6" s="153">
        <v>3</v>
      </c>
      <c r="D6" s="153">
        <v>4</v>
      </c>
      <c r="E6" s="153">
        <v>5</v>
      </c>
      <c r="F6" s="153">
        <v>6</v>
      </c>
      <c r="G6" s="153">
        <v>7</v>
      </c>
      <c r="H6" s="153">
        <v>8</v>
      </c>
      <c r="I6" s="153">
        <v>9</v>
      </c>
      <c r="J6" s="153">
        <v>10</v>
      </c>
      <c r="K6" s="153">
        <v>11</v>
      </c>
      <c r="L6" s="153">
        <v>12</v>
      </c>
      <c r="M6" s="153">
        <v>13</v>
      </c>
      <c r="N6" s="153">
        <v>14</v>
      </c>
      <c r="O6" s="153">
        <v>15</v>
      </c>
      <c r="P6" s="153">
        <v>16</v>
      </c>
      <c r="Q6" s="153">
        <v>17</v>
      </c>
      <c r="R6" s="153">
        <v>18</v>
      </c>
      <c r="S6" s="153">
        <v>19</v>
      </c>
      <c r="T6" s="153">
        <v>20</v>
      </c>
      <c r="U6" s="153">
        <v>21</v>
      </c>
      <c r="V6" s="153">
        <v>22</v>
      </c>
      <c r="W6" s="153">
        <v>23</v>
      </c>
      <c r="X6" s="153">
        <v>24</v>
      </c>
      <c r="Y6" s="153">
        <v>25</v>
      </c>
      <c r="Z6" s="153">
        <v>26</v>
      </c>
      <c r="AA6" s="153">
        <v>27</v>
      </c>
      <c r="AB6" s="153">
        <v>28</v>
      </c>
      <c r="AC6" s="153">
        <v>29</v>
      </c>
      <c r="AD6" s="153">
        <v>30</v>
      </c>
      <c r="AE6" s="153">
        <v>31</v>
      </c>
    </row>
    <row r="7" spans="1:35" ht="24" customHeight="1">
      <c r="A7" s="147">
        <v>1</v>
      </c>
      <c r="B7" s="147">
        <v>1</v>
      </c>
      <c r="C7" s="158">
        <v>44211</v>
      </c>
      <c r="D7" s="167" t="s">
        <v>341</v>
      </c>
      <c r="E7" s="79"/>
      <c r="F7" s="147" t="s">
        <v>256</v>
      </c>
      <c r="G7" s="79"/>
      <c r="H7" s="79"/>
      <c r="I7" s="79"/>
      <c r="J7" s="157"/>
      <c r="K7" s="147" t="s">
        <v>256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256</v>
      </c>
      <c r="AB7" s="79"/>
      <c r="AC7" s="79"/>
      <c r="AD7" s="190" t="s">
        <v>340</v>
      </c>
      <c r="AE7" s="157"/>
      <c r="AH7" s="146"/>
      <c r="AI7" s="146"/>
    </row>
    <row r="8" spans="1:35" ht="24" customHeight="1">
      <c r="A8" s="147">
        <v>2</v>
      </c>
      <c r="B8" s="147">
        <v>2</v>
      </c>
      <c r="C8" s="158">
        <v>44279</v>
      </c>
      <c r="D8" s="201">
        <v>0.34375</v>
      </c>
      <c r="E8" s="79"/>
      <c r="F8" s="147" t="s">
        <v>256</v>
      </c>
      <c r="G8" s="191"/>
      <c r="H8" s="191"/>
      <c r="I8" s="191"/>
      <c r="J8" s="157"/>
      <c r="K8" s="147" t="s">
        <v>256</v>
      </c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79"/>
      <c r="X8" s="191"/>
      <c r="Y8" s="191"/>
      <c r="Z8" s="191"/>
      <c r="AA8" s="79" t="s">
        <v>256</v>
      </c>
      <c r="AB8" s="191"/>
      <c r="AC8" s="191"/>
      <c r="AD8" s="190" t="s">
        <v>340</v>
      </c>
      <c r="AE8" s="157"/>
      <c r="AH8" s="146"/>
      <c r="AI8" s="146"/>
    </row>
    <row r="9" spans="1:35" ht="24" customHeight="1">
      <c r="A9" s="147">
        <v>3</v>
      </c>
      <c r="B9" s="147">
        <v>3</v>
      </c>
      <c r="C9" s="158">
        <v>44279</v>
      </c>
      <c r="D9" s="201">
        <v>0.34722222222222227</v>
      </c>
      <c r="E9" s="79"/>
      <c r="F9" s="147" t="s">
        <v>256</v>
      </c>
      <c r="G9" s="191"/>
      <c r="H9" s="191"/>
      <c r="I9" s="191"/>
      <c r="J9" s="157"/>
      <c r="K9" s="147" t="s">
        <v>256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79"/>
      <c r="X9" s="191"/>
      <c r="Y9" s="191"/>
      <c r="Z9" s="191"/>
      <c r="AA9" s="79" t="s">
        <v>256</v>
      </c>
      <c r="AB9" s="191"/>
      <c r="AC9" s="191"/>
      <c r="AD9" s="190" t="s">
        <v>340</v>
      </c>
      <c r="AE9" s="157"/>
      <c r="AH9" s="146"/>
      <c r="AI9" s="146"/>
    </row>
    <row r="10" spans="1:35" ht="24" customHeight="1">
      <c r="A10" s="147">
        <v>4</v>
      </c>
      <c r="B10" s="147">
        <v>4</v>
      </c>
      <c r="C10" s="158">
        <v>44292</v>
      </c>
      <c r="D10" s="201">
        <v>0.43402777777777773</v>
      </c>
      <c r="E10" s="79"/>
      <c r="F10" s="147" t="s">
        <v>256</v>
      </c>
      <c r="G10" s="191"/>
      <c r="H10" s="191"/>
      <c r="I10" s="191"/>
      <c r="J10" s="157"/>
      <c r="K10" s="147" t="s">
        <v>256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79"/>
      <c r="X10" s="191"/>
      <c r="Y10" s="191"/>
      <c r="Z10" s="191"/>
      <c r="AA10" s="79" t="s">
        <v>256</v>
      </c>
      <c r="AB10" s="191"/>
      <c r="AC10" s="191"/>
      <c r="AD10" s="190" t="s">
        <v>340</v>
      </c>
      <c r="AE10" s="157"/>
      <c r="AH10" s="146"/>
      <c r="AI10" s="146"/>
    </row>
    <row r="11" spans="1:35" ht="24" customHeight="1">
      <c r="A11" s="147">
        <v>5</v>
      </c>
      <c r="B11" s="147">
        <v>5</v>
      </c>
      <c r="C11" s="158">
        <v>44329</v>
      </c>
      <c r="D11" s="201">
        <v>0.34722222222222227</v>
      </c>
      <c r="E11" s="79"/>
      <c r="F11" s="147" t="s">
        <v>256</v>
      </c>
      <c r="G11" s="191"/>
      <c r="H11" s="191"/>
      <c r="I11" s="191"/>
      <c r="J11" s="157"/>
      <c r="K11" s="147" t="s">
        <v>256</v>
      </c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79"/>
      <c r="X11" s="191"/>
      <c r="Y11" s="191"/>
      <c r="Z11" s="191"/>
      <c r="AA11" s="79" t="s">
        <v>256</v>
      </c>
      <c r="AB11" s="191"/>
      <c r="AC11" s="191"/>
      <c r="AD11" s="190" t="s">
        <v>340</v>
      </c>
      <c r="AE11" s="157"/>
      <c r="AH11" s="146"/>
      <c r="AI11" s="146"/>
    </row>
    <row r="12" spans="1:35" ht="24" customHeight="1">
      <c r="A12" s="147">
        <v>6</v>
      </c>
      <c r="B12" s="147">
        <v>6</v>
      </c>
      <c r="C12" s="158">
        <v>44329</v>
      </c>
      <c r="D12" s="201">
        <v>0.36805555555555558</v>
      </c>
      <c r="E12" s="79"/>
      <c r="F12" s="147" t="s">
        <v>256</v>
      </c>
      <c r="G12" s="191"/>
      <c r="H12" s="191"/>
      <c r="I12" s="191"/>
      <c r="J12" s="157"/>
      <c r="K12" s="147" t="s">
        <v>256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79"/>
      <c r="X12" s="191"/>
      <c r="Y12" s="191"/>
      <c r="Z12" s="191"/>
      <c r="AA12" s="79" t="s">
        <v>256</v>
      </c>
      <c r="AB12" s="191"/>
      <c r="AC12" s="191"/>
      <c r="AD12" s="190" t="s">
        <v>340</v>
      </c>
      <c r="AE12" s="157"/>
      <c r="AH12" s="146"/>
      <c r="AI12" s="146"/>
    </row>
    <row r="13" spans="1:35" ht="24" customHeight="1">
      <c r="A13" s="147">
        <v>7</v>
      </c>
      <c r="B13" s="147">
        <v>7</v>
      </c>
      <c r="C13" s="158">
        <v>44405</v>
      </c>
      <c r="D13" s="167" t="s">
        <v>342</v>
      </c>
      <c r="E13" s="79"/>
      <c r="F13" s="147" t="s">
        <v>256</v>
      </c>
      <c r="G13" s="191"/>
      <c r="H13" s="191"/>
      <c r="I13" s="191"/>
      <c r="J13" s="157"/>
      <c r="K13" s="147" t="s">
        <v>256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79"/>
      <c r="X13" s="191"/>
      <c r="Y13" s="191"/>
      <c r="Z13" s="191"/>
      <c r="AA13" s="79" t="s">
        <v>256</v>
      </c>
      <c r="AB13" s="191"/>
      <c r="AC13" s="191"/>
      <c r="AD13" s="190" t="s">
        <v>340</v>
      </c>
      <c r="AE13" s="157"/>
      <c r="AH13" s="146"/>
      <c r="AI13" s="146"/>
    </row>
    <row r="14" spans="1:35" ht="24" customHeight="1">
      <c r="A14" s="147">
        <v>8</v>
      </c>
      <c r="B14" s="147">
        <v>8</v>
      </c>
      <c r="C14" s="158">
        <v>44424</v>
      </c>
      <c r="D14" s="201">
        <v>0.50694444444444442</v>
      </c>
      <c r="E14" s="79"/>
      <c r="F14" s="147" t="s">
        <v>256</v>
      </c>
      <c r="G14" s="191"/>
      <c r="H14" s="191"/>
      <c r="I14" s="191"/>
      <c r="J14" s="157"/>
      <c r="K14" s="147" t="s">
        <v>256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79"/>
      <c r="X14" s="191"/>
      <c r="Y14" s="191"/>
      <c r="Z14" s="191"/>
      <c r="AA14" s="79" t="s">
        <v>256</v>
      </c>
      <c r="AB14" s="191"/>
      <c r="AC14" s="191"/>
      <c r="AD14" s="190" t="s">
        <v>340</v>
      </c>
      <c r="AE14" s="157"/>
      <c r="AH14" s="146"/>
      <c r="AI14" s="146"/>
    </row>
    <row r="15" spans="1:35" ht="24" customHeight="1">
      <c r="A15" s="147">
        <v>9</v>
      </c>
      <c r="B15" s="147">
        <v>9</v>
      </c>
      <c r="C15" s="158">
        <v>44424</v>
      </c>
      <c r="D15" s="201">
        <v>0.4236111111111111</v>
      </c>
      <c r="E15" s="79"/>
      <c r="F15" s="147" t="s">
        <v>256</v>
      </c>
      <c r="G15" s="191"/>
      <c r="H15" s="191"/>
      <c r="I15" s="191"/>
      <c r="J15" s="157"/>
      <c r="K15" s="147" t="s">
        <v>256</v>
      </c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79"/>
      <c r="X15" s="191"/>
      <c r="Y15" s="191"/>
      <c r="Z15" s="191"/>
      <c r="AA15" s="79" t="s">
        <v>256</v>
      </c>
      <c r="AB15" s="191"/>
      <c r="AC15" s="191"/>
      <c r="AD15" s="190" t="s">
        <v>340</v>
      </c>
      <c r="AE15" s="157"/>
      <c r="AH15" s="146"/>
      <c r="AI15" s="146"/>
    </row>
    <row r="16" spans="1:35" ht="24" customHeight="1">
      <c r="A16" s="147">
        <v>10</v>
      </c>
      <c r="B16" s="147">
        <v>10</v>
      </c>
      <c r="C16" s="158">
        <v>44445</v>
      </c>
      <c r="D16" s="167" t="s">
        <v>343</v>
      </c>
      <c r="E16" s="79"/>
      <c r="F16" s="147" t="s">
        <v>256</v>
      </c>
      <c r="G16" s="191"/>
      <c r="H16" s="191"/>
      <c r="I16" s="191"/>
      <c r="J16" s="157"/>
      <c r="K16" s="147" t="s">
        <v>256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79"/>
      <c r="X16" s="191"/>
      <c r="Y16" s="191"/>
      <c r="Z16" s="191"/>
      <c r="AA16" s="79" t="s">
        <v>256</v>
      </c>
      <c r="AB16" s="191"/>
      <c r="AC16" s="191"/>
      <c r="AD16" s="190" t="s">
        <v>340</v>
      </c>
      <c r="AE16" s="157"/>
      <c r="AH16" s="146"/>
      <c r="AI16" s="146"/>
    </row>
    <row r="17" spans="1:35" ht="24" customHeight="1">
      <c r="A17" s="147">
        <v>11</v>
      </c>
      <c r="B17" s="147">
        <v>11</v>
      </c>
      <c r="C17" s="158">
        <v>44445</v>
      </c>
      <c r="D17" s="201">
        <v>0.47569444444444442</v>
      </c>
      <c r="E17" s="79"/>
      <c r="F17" s="147" t="s">
        <v>256</v>
      </c>
      <c r="G17" s="178"/>
      <c r="H17" s="178"/>
      <c r="I17" s="178"/>
      <c r="J17" s="157"/>
      <c r="K17" s="147" t="s">
        <v>256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79"/>
      <c r="X17" s="178"/>
      <c r="Y17" s="178"/>
      <c r="Z17" s="178"/>
      <c r="AA17" s="79" t="s">
        <v>256</v>
      </c>
      <c r="AB17" s="178"/>
      <c r="AC17" s="178"/>
      <c r="AD17" s="190" t="s">
        <v>340</v>
      </c>
      <c r="AE17" s="153"/>
      <c r="AH17" s="146"/>
      <c r="AI17" s="146"/>
    </row>
    <row r="18" spans="1:35" ht="24" customHeight="1">
      <c r="A18" s="147">
        <v>12</v>
      </c>
      <c r="B18" s="147">
        <v>12</v>
      </c>
      <c r="C18" s="158">
        <v>44449</v>
      </c>
      <c r="D18" s="201">
        <v>0.41666666666666669</v>
      </c>
      <c r="E18" s="79"/>
      <c r="F18" s="147" t="s">
        <v>256</v>
      </c>
      <c r="G18" s="234"/>
      <c r="H18" s="234"/>
      <c r="I18" s="234"/>
      <c r="J18" s="157"/>
      <c r="K18" s="147" t="s">
        <v>256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79"/>
      <c r="X18" s="234"/>
      <c r="Y18" s="234"/>
      <c r="Z18" s="234"/>
      <c r="AA18" s="79" t="s">
        <v>256</v>
      </c>
      <c r="AB18" s="234"/>
      <c r="AC18" s="234"/>
      <c r="AD18" s="190" t="s">
        <v>340</v>
      </c>
      <c r="AE18" s="234"/>
      <c r="AH18" s="146"/>
      <c r="AI18" s="146"/>
    </row>
    <row r="19" spans="1:35" ht="24" customHeight="1">
      <c r="A19" s="147">
        <v>13</v>
      </c>
      <c r="B19" s="147">
        <v>13</v>
      </c>
      <c r="C19" s="158">
        <v>44454</v>
      </c>
      <c r="D19" s="201">
        <v>0.4375</v>
      </c>
      <c r="E19" s="79"/>
      <c r="F19" s="147" t="s">
        <v>256</v>
      </c>
      <c r="G19" s="234"/>
      <c r="H19" s="234"/>
      <c r="I19" s="234"/>
      <c r="J19" s="157"/>
      <c r="K19" s="147" t="s">
        <v>256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79"/>
      <c r="X19" s="234"/>
      <c r="Y19" s="234"/>
      <c r="Z19" s="234"/>
      <c r="AA19" s="79" t="s">
        <v>256</v>
      </c>
      <c r="AB19" s="234"/>
      <c r="AC19" s="234"/>
      <c r="AD19" s="190" t="s">
        <v>340</v>
      </c>
      <c r="AE19" s="234"/>
      <c r="AH19" s="146"/>
      <c r="AI19" s="146"/>
    </row>
    <row r="20" spans="1:35" ht="24" customHeight="1">
      <c r="A20" s="147">
        <v>14</v>
      </c>
      <c r="B20" s="147">
        <v>14</v>
      </c>
      <c r="C20" s="158">
        <v>44111</v>
      </c>
      <c r="D20" s="201">
        <v>0.43402777777777773</v>
      </c>
      <c r="E20" s="79"/>
      <c r="F20" s="147" t="s">
        <v>256</v>
      </c>
      <c r="G20" s="234"/>
      <c r="H20" s="234"/>
      <c r="I20" s="234"/>
      <c r="J20" s="157"/>
      <c r="K20" s="147" t="s">
        <v>256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79"/>
      <c r="X20" s="234"/>
      <c r="Y20" s="234"/>
      <c r="Z20" s="234"/>
      <c r="AA20" s="79" t="s">
        <v>256</v>
      </c>
      <c r="AB20" s="234"/>
      <c r="AC20" s="234"/>
      <c r="AD20" s="190" t="s">
        <v>340</v>
      </c>
      <c r="AE20" s="234"/>
      <c r="AH20" s="146"/>
      <c r="AI20" s="146"/>
    </row>
    <row r="21" spans="1:35" ht="24" customHeight="1">
      <c r="A21" s="147">
        <v>15</v>
      </c>
      <c r="B21" s="147">
        <v>15</v>
      </c>
      <c r="C21" s="158">
        <v>44115</v>
      </c>
      <c r="D21" s="201">
        <v>0.55902777777777779</v>
      </c>
      <c r="E21" s="79"/>
      <c r="F21" s="147" t="s">
        <v>256</v>
      </c>
      <c r="G21" s="234"/>
      <c r="H21" s="234"/>
      <c r="I21" s="234"/>
      <c r="J21" s="157"/>
      <c r="K21" s="147" t="s">
        <v>256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79"/>
      <c r="X21" s="234"/>
      <c r="Y21" s="234"/>
      <c r="Z21" s="234"/>
      <c r="AA21" s="79" t="s">
        <v>256</v>
      </c>
      <c r="AB21" s="234"/>
      <c r="AC21" s="234"/>
      <c r="AD21" s="190" t="s">
        <v>340</v>
      </c>
      <c r="AE21" s="234"/>
      <c r="AH21" s="146"/>
      <c r="AI21" s="146"/>
    </row>
    <row r="22" spans="1:35" ht="24" customHeight="1">
      <c r="A22" s="147">
        <v>16</v>
      </c>
      <c r="B22" s="147">
        <v>16</v>
      </c>
      <c r="C22" s="158">
        <v>44126</v>
      </c>
      <c r="D22" s="167" t="s">
        <v>345</v>
      </c>
      <c r="E22" s="79"/>
      <c r="F22" s="147" t="s">
        <v>256</v>
      </c>
      <c r="G22" s="234"/>
      <c r="H22" s="234"/>
      <c r="I22" s="234"/>
      <c r="J22" s="157"/>
      <c r="K22" s="147" t="s">
        <v>256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79"/>
      <c r="X22" s="234"/>
      <c r="Y22" s="234"/>
      <c r="Z22" s="234"/>
      <c r="AA22" s="79" t="s">
        <v>256</v>
      </c>
      <c r="AB22" s="234"/>
      <c r="AC22" s="234"/>
      <c r="AD22" s="190" t="s">
        <v>340</v>
      </c>
      <c r="AE22" s="234"/>
      <c r="AH22" s="146"/>
      <c r="AI22" s="146"/>
    </row>
    <row r="23" spans="1:35" ht="24" customHeight="1">
      <c r="A23" s="147">
        <v>17</v>
      </c>
      <c r="B23" s="147">
        <v>17</v>
      </c>
      <c r="C23" s="158">
        <v>44132</v>
      </c>
      <c r="D23" s="167" t="s">
        <v>346</v>
      </c>
      <c r="E23" s="79"/>
      <c r="F23" s="147" t="s">
        <v>256</v>
      </c>
      <c r="G23" s="234"/>
      <c r="H23" s="234"/>
      <c r="I23" s="234"/>
      <c r="J23" s="157"/>
      <c r="K23" s="147" t="s">
        <v>256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79"/>
      <c r="X23" s="234"/>
      <c r="Y23" s="234"/>
      <c r="Z23" s="234"/>
      <c r="AA23" s="79" t="s">
        <v>256</v>
      </c>
      <c r="AB23" s="234"/>
      <c r="AC23" s="234"/>
      <c r="AD23" s="190" t="s">
        <v>340</v>
      </c>
      <c r="AE23" s="234"/>
      <c r="AH23" s="146"/>
      <c r="AI23" s="146"/>
    </row>
    <row r="24" spans="1:35" ht="24" customHeight="1">
      <c r="A24" s="147">
        <v>18</v>
      </c>
      <c r="B24" s="147">
        <v>18</v>
      </c>
      <c r="C24" s="158">
        <v>44509</v>
      </c>
      <c r="D24" s="167" t="s">
        <v>344</v>
      </c>
      <c r="E24" s="79"/>
      <c r="F24" s="147" t="s">
        <v>256</v>
      </c>
      <c r="G24" s="234"/>
      <c r="H24" s="234"/>
      <c r="I24" s="234"/>
      <c r="J24" s="157"/>
      <c r="K24" s="147" t="s">
        <v>256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79"/>
      <c r="X24" s="234"/>
      <c r="Y24" s="234"/>
      <c r="Z24" s="234"/>
      <c r="AA24" s="79" t="s">
        <v>256</v>
      </c>
      <c r="AB24" s="234"/>
      <c r="AC24" s="234"/>
      <c r="AD24" s="190" t="s">
        <v>340</v>
      </c>
      <c r="AE24" s="234"/>
      <c r="AH24" s="146"/>
      <c r="AI24" s="146"/>
    </row>
    <row r="25" spans="1:35" ht="24" customHeight="1">
      <c r="A25" s="147">
        <v>19</v>
      </c>
      <c r="B25" s="147">
        <v>19</v>
      </c>
      <c r="C25" s="158">
        <v>44517</v>
      </c>
      <c r="D25" s="201">
        <v>0.43402777777777773</v>
      </c>
      <c r="E25" s="79"/>
      <c r="F25" s="147" t="s">
        <v>256</v>
      </c>
      <c r="G25" s="234"/>
      <c r="H25" s="234"/>
      <c r="I25" s="234"/>
      <c r="J25" s="157"/>
      <c r="K25" s="147" t="s">
        <v>256</v>
      </c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79"/>
      <c r="X25" s="234"/>
      <c r="Y25" s="234"/>
      <c r="Z25" s="234"/>
      <c r="AA25" s="79" t="s">
        <v>256</v>
      </c>
      <c r="AB25" s="234"/>
      <c r="AC25" s="234"/>
      <c r="AD25" s="190" t="s">
        <v>340</v>
      </c>
      <c r="AE25" s="234"/>
      <c r="AH25" s="146"/>
      <c r="AI25" s="146"/>
    </row>
    <row r="26" spans="1:35" ht="24" customHeight="1">
      <c r="A26" s="147">
        <v>20</v>
      </c>
      <c r="B26" s="147">
        <v>20</v>
      </c>
      <c r="C26" s="158">
        <v>44530</v>
      </c>
      <c r="D26" s="201">
        <v>0.34722222222222227</v>
      </c>
      <c r="E26" s="79"/>
      <c r="F26" s="147" t="s">
        <v>256</v>
      </c>
      <c r="G26" s="234"/>
      <c r="H26" s="234"/>
      <c r="I26" s="234"/>
      <c r="J26" s="157"/>
      <c r="K26" s="147" t="s">
        <v>256</v>
      </c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79"/>
      <c r="X26" s="234"/>
      <c r="Y26" s="234"/>
      <c r="Z26" s="234"/>
      <c r="AA26" s="79" t="s">
        <v>256</v>
      </c>
      <c r="AB26" s="234"/>
      <c r="AC26" s="234"/>
      <c r="AD26" s="190" t="s">
        <v>340</v>
      </c>
      <c r="AE26" s="234"/>
      <c r="AH26" s="146"/>
      <c r="AI26" s="146"/>
    </row>
    <row r="27" spans="1:35" ht="24" customHeight="1">
      <c r="A27" s="147">
        <v>21</v>
      </c>
      <c r="B27" s="147">
        <v>21</v>
      </c>
      <c r="C27" s="237">
        <v>44539</v>
      </c>
      <c r="D27" s="201">
        <v>0.36805555555555558</v>
      </c>
      <c r="E27" s="79"/>
      <c r="F27" s="147" t="s">
        <v>256</v>
      </c>
      <c r="G27" s="191"/>
      <c r="H27" s="191"/>
      <c r="I27" s="191"/>
      <c r="J27" s="157"/>
      <c r="K27" s="147" t="s">
        <v>256</v>
      </c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79"/>
      <c r="X27" s="191"/>
      <c r="Y27" s="191"/>
      <c r="Z27" s="191"/>
      <c r="AA27" s="79" t="s">
        <v>256</v>
      </c>
      <c r="AB27" s="191"/>
      <c r="AC27" s="191"/>
      <c r="AD27" s="190" t="s">
        <v>340</v>
      </c>
      <c r="AE27" s="157"/>
      <c r="AH27" s="146"/>
      <c r="AI27" s="146"/>
    </row>
    <row r="28" spans="1:35" ht="24" customHeight="1">
      <c r="A28" s="147">
        <v>22</v>
      </c>
      <c r="B28" s="147">
        <v>22</v>
      </c>
      <c r="C28" s="237">
        <v>44553</v>
      </c>
      <c r="D28" s="167" t="s">
        <v>342</v>
      </c>
      <c r="E28" s="79"/>
      <c r="F28" s="147" t="s">
        <v>256</v>
      </c>
      <c r="G28" s="191"/>
      <c r="H28" s="191"/>
      <c r="I28" s="191"/>
      <c r="J28" s="157"/>
      <c r="K28" s="147" t="s">
        <v>256</v>
      </c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79"/>
      <c r="X28" s="191"/>
      <c r="Y28" s="191"/>
      <c r="Z28" s="191"/>
      <c r="AA28" s="79" t="s">
        <v>256</v>
      </c>
      <c r="AB28" s="191"/>
      <c r="AC28" s="191"/>
      <c r="AD28" s="190" t="s">
        <v>340</v>
      </c>
      <c r="AE28" s="157"/>
      <c r="AH28" s="146"/>
      <c r="AI28" s="146"/>
    </row>
    <row r="29" spans="1:35" ht="24" customHeight="1">
      <c r="A29" s="147">
        <v>23</v>
      </c>
      <c r="B29" s="147">
        <v>23</v>
      </c>
      <c r="C29" s="237">
        <v>44557</v>
      </c>
      <c r="D29" s="201">
        <v>0.50694444444444442</v>
      </c>
      <c r="E29" s="79"/>
      <c r="F29" s="147" t="s">
        <v>256</v>
      </c>
      <c r="G29" s="191"/>
      <c r="H29" s="191"/>
      <c r="I29" s="191"/>
      <c r="J29" s="157"/>
      <c r="K29" s="147" t="s">
        <v>256</v>
      </c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79"/>
      <c r="X29" s="191"/>
      <c r="Y29" s="191"/>
      <c r="Z29" s="191"/>
      <c r="AA29" s="79" t="s">
        <v>256</v>
      </c>
      <c r="AB29" s="191"/>
      <c r="AC29" s="191"/>
      <c r="AD29" s="190" t="s">
        <v>340</v>
      </c>
      <c r="AE29" s="157"/>
      <c r="AH29" s="146"/>
      <c r="AI29" s="146"/>
    </row>
    <row r="30" spans="1:35" ht="24" customHeight="1">
      <c r="A30" s="147">
        <v>24</v>
      </c>
      <c r="B30" s="147">
        <v>24</v>
      </c>
      <c r="C30" s="237">
        <v>44559</v>
      </c>
      <c r="D30" s="201">
        <v>0.4236111111111111</v>
      </c>
      <c r="E30" s="79"/>
      <c r="F30" s="147" t="s">
        <v>256</v>
      </c>
      <c r="G30" s="191"/>
      <c r="H30" s="191"/>
      <c r="I30" s="191"/>
      <c r="J30" s="157"/>
      <c r="K30" s="147" t="s">
        <v>256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79"/>
      <c r="X30" s="191"/>
      <c r="Y30" s="191"/>
      <c r="Z30" s="191"/>
      <c r="AA30" s="79" t="s">
        <v>256</v>
      </c>
      <c r="AB30" s="191"/>
      <c r="AC30" s="191"/>
      <c r="AD30" s="190" t="s">
        <v>340</v>
      </c>
      <c r="AE30" s="157"/>
      <c r="AH30" s="146"/>
      <c r="AI30" s="146"/>
    </row>
    <row r="31" spans="1:35" ht="14.4">
      <c r="A31" s="163"/>
      <c r="B31" s="163"/>
      <c r="C31" s="165"/>
      <c r="D31" s="163"/>
      <c r="E31" s="160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X31" s="159"/>
      <c r="Y31" s="159"/>
      <c r="Z31" s="159"/>
      <c r="AA31" s="160"/>
      <c r="AB31" s="159"/>
      <c r="AC31" s="159"/>
      <c r="AD31" s="160"/>
      <c r="AE31" s="159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47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zoomScaleNormal="100" zoomScaleSheetLayoutView="100" workbookViewId="0">
      <selection activeCell="E39" sqref="E39"/>
    </sheetView>
  </sheetViews>
  <sheetFormatPr defaultRowHeight="14.4"/>
  <cols>
    <col min="1" max="1" width="15.33203125" customWidth="1"/>
    <col min="2" max="2" width="11.88671875" customWidth="1"/>
    <col min="3" max="3" width="13.88671875" customWidth="1"/>
    <col min="4" max="4" width="17.5546875" customWidth="1"/>
    <col min="5" max="5" width="18" customWidth="1"/>
    <col min="6" max="6" width="19.109375" customWidth="1"/>
    <col min="7" max="7" width="12.109375" customWidth="1"/>
    <col min="8" max="8" width="12.33203125" customWidth="1"/>
    <col min="237" max="237" width="15.88671875" customWidth="1"/>
    <col min="239" max="239" width="14.6640625" customWidth="1"/>
    <col min="240" max="240" width="8.88671875" customWidth="1"/>
    <col min="243" max="243" width="32" customWidth="1"/>
    <col min="247" max="247" width="8.88671875" customWidth="1"/>
    <col min="250" max="250" width="8.88671875" customWidth="1"/>
    <col min="253" max="253" width="8.88671875" customWidth="1"/>
    <col min="256" max="256" width="8.88671875" customWidth="1"/>
    <col min="493" max="493" width="15.88671875" customWidth="1"/>
    <col min="495" max="495" width="14.6640625" customWidth="1"/>
    <col min="496" max="496" width="8.88671875" customWidth="1"/>
    <col min="499" max="499" width="32" customWidth="1"/>
    <col min="503" max="503" width="8.88671875" customWidth="1"/>
    <col min="506" max="506" width="8.88671875" customWidth="1"/>
    <col min="509" max="509" width="8.88671875" customWidth="1"/>
    <col min="512" max="512" width="8.88671875" customWidth="1"/>
    <col min="749" max="749" width="15.88671875" customWidth="1"/>
    <col min="751" max="751" width="14.6640625" customWidth="1"/>
    <col min="752" max="752" width="8.88671875" customWidth="1"/>
    <col min="755" max="755" width="32" customWidth="1"/>
    <col min="759" max="759" width="8.88671875" customWidth="1"/>
    <col min="762" max="762" width="8.88671875" customWidth="1"/>
    <col min="765" max="765" width="8.88671875" customWidth="1"/>
    <col min="768" max="768" width="8.88671875" customWidth="1"/>
    <col min="1005" max="1005" width="15.88671875" customWidth="1"/>
    <col min="1007" max="1007" width="14.6640625" customWidth="1"/>
    <col min="1008" max="1008" width="8.88671875" customWidth="1"/>
    <col min="1011" max="1011" width="32" customWidth="1"/>
    <col min="1015" max="1015" width="8.88671875" customWidth="1"/>
    <col min="1018" max="1018" width="8.88671875" customWidth="1"/>
    <col min="1021" max="1021" width="8.88671875" customWidth="1"/>
    <col min="1024" max="1024" width="8.88671875" customWidth="1"/>
    <col min="1261" max="1261" width="15.88671875" customWidth="1"/>
    <col min="1263" max="1263" width="14.6640625" customWidth="1"/>
    <col min="1264" max="1264" width="8.88671875" customWidth="1"/>
    <col min="1267" max="1267" width="32" customWidth="1"/>
    <col min="1271" max="1271" width="8.88671875" customWidth="1"/>
    <col min="1274" max="1274" width="8.88671875" customWidth="1"/>
    <col min="1277" max="1277" width="8.88671875" customWidth="1"/>
    <col min="1280" max="1280" width="8.88671875" customWidth="1"/>
    <col min="1517" max="1517" width="15.88671875" customWidth="1"/>
    <col min="1519" max="1519" width="14.6640625" customWidth="1"/>
    <col min="1520" max="1520" width="8.88671875" customWidth="1"/>
    <col min="1523" max="1523" width="32" customWidth="1"/>
    <col min="1527" max="1527" width="8.88671875" customWidth="1"/>
    <col min="1530" max="1530" width="8.88671875" customWidth="1"/>
    <col min="1533" max="1533" width="8.88671875" customWidth="1"/>
    <col min="1536" max="1536" width="8.88671875" customWidth="1"/>
    <col min="1773" max="1773" width="15.88671875" customWidth="1"/>
    <col min="1775" max="1775" width="14.6640625" customWidth="1"/>
    <col min="1776" max="1776" width="8.88671875" customWidth="1"/>
    <col min="1779" max="1779" width="32" customWidth="1"/>
    <col min="1783" max="1783" width="8.88671875" customWidth="1"/>
    <col min="1786" max="1786" width="8.88671875" customWidth="1"/>
    <col min="1789" max="1789" width="8.88671875" customWidth="1"/>
    <col min="1792" max="1792" width="8.88671875" customWidth="1"/>
    <col min="2029" max="2029" width="15.88671875" customWidth="1"/>
    <col min="2031" max="2031" width="14.6640625" customWidth="1"/>
    <col min="2032" max="2032" width="8.88671875" customWidth="1"/>
    <col min="2035" max="2035" width="32" customWidth="1"/>
    <col min="2039" max="2039" width="8.88671875" customWidth="1"/>
    <col min="2042" max="2042" width="8.88671875" customWidth="1"/>
    <col min="2045" max="2045" width="8.88671875" customWidth="1"/>
    <col min="2048" max="2048" width="8.88671875" customWidth="1"/>
    <col min="2285" max="2285" width="15.88671875" customWidth="1"/>
    <col min="2287" max="2287" width="14.6640625" customWidth="1"/>
    <col min="2288" max="2288" width="8.88671875" customWidth="1"/>
    <col min="2291" max="2291" width="32" customWidth="1"/>
    <col min="2295" max="2295" width="8.88671875" customWidth="1"/>
    <col min="2298" max="2298" width="8.88671875" customWidth="1"/>
    <col min="2301" max="2301" width="8.88671875" customWidth="1"/>
    <col min="2304" max="2304" width="8.88671875" customWidth="1"/>
    <col min="2541" max="2541" width="15.88671875" customWidth="1"/>
    <col min="2543" max="2543" width="14.6640625" customWidth="1"/>
    <col min="2544" max="2544" width="8.88671875" customWidth="1"/>
    <col min="2547" max="2547" width="32" customWidth="1"/>
    <col min="2551" max="2551" width="8.88671875" customWidth="1"/>
    <col min="2554" max="2554" width="8.88671875" customWidth="1"/>
    <col min="2557" max="2557" width="8.88671875" customWidth="1"/>
    <col min="2560" max="2560" width="8.88671875" customWidth="1"/>
    <col min="2797" max="2797" width="15.88671875" customWidth="1"/>
    <col min="2799" max="2799" width="14.6640625" customWidth="1"/>
    <col min="2800" max="2800" width="8.88671875" customWidth="1"/>
    <col min="2803" max="2803" width="32" customWidth="1"/>
    <col min="2807" max="2807" width="8.88671875" customWidth="1"/>
    <col min="2810" max="2810" width="8.88671875" customWidth="1"/>
    <col min="2813" max="2813" width="8.88671875" customWidth="1"/>
    <col min="2816" max="2816" width="8.88671875" customWidth="1"/>
    <col min="3053" max="3053" width="15.88671875" customWidth="1"/>
    <col min="3055" max="3055" width="14.6640625" customWidth="1"/>
    <col min="3056" max="3056" width="8.88671875" customWidth="1"/>
    <col min="3059" max="3059" width="32" customWidth="1"/>
    <col min="3063" max="3063" width="8.88671875" customWidth="1"/>
    <col min="3066" max="3066" width="8.88671875" customWidth="1"/>
    <col min="3069" max="3069" width="8.88671875" customWidth="1"/>
    <col min="3072" max="3072" width="8.88671875" customWidth="1"/>
    <col min="3309" max="3309" width="15.88671875" customWidth="1"/>
    <col min="3311" max="3311" width="14.6640625" customWidth="1"/>
    <col min="3312" max="3312" width="8.88671875" customWidth="1"/>
    <col min="3315" max="3315" width="32" customWidth="1"/>
    <col min="3319" max="3319" width="8.88671875" customWidth="1"/>
    <col min="3322" max="3322" width="8.88671875" customWidth="1"/>
    <col min="3325" max="3325" width="8.88671875" customWidth="1"/>
    <col min="3328" max="3328" width="8.88671875" customWidth="1"/>
    <col min="3565" max="3565" width="15.88671875" customWidth="1"/>
    <col min="3567" max="3567" width="14.6640625" customWidth="1"/>
    <col min="3568" max="3568" width="8.88671875" customWidth="1"/>
    <col min="3571" max="3571" width="32" customWidth="1"/>
    <col min="3575" max="3575" width="8.88671875" customWidth="1"/>
    <col min="3578" max="3578" width="8.88671875" customWidth="1"/>
    <col min="3581" max="3581" width="8.88671875" customWidth="1"/>
    <col min="3584" max="3584" width="8.88671875" customWidth="1"/>
    <col min="3821" max="3821" width="15.88671875" customWidth="1"/>
    <col min="3823" max="3823" width="14.6640625" customWidth="1"/>
    <col min="3824" max="3824" width="8.88671875" customWidth="1"/>
    <col min="3827" max="3827" width="32" customWidth="1"/>
    <col min="3831" max="3831" width="8.88671875" customWidth="1"/>
    <col min="3834" max="3834" width="8.88671875" customWidth="1"/>
    <col min="3837" max="3837" width="8.88671875" customWidth="1"/>
    <col min="3840" max="3840" width="8.88671875" customWidth="1"/>
    <col min="4077" max="4077" width="15.88671875" customWidth="1"/>
    <col min="4079" max="4079" width="14.6640625" customWidth="1"/>
    <col min="4080" max="4080" width="8.88671875" customWidth="1"/>
    <col min="4083" max="4083" width="32" customWidth="1"/>
    <col min="4087" max="4087" width="8.88671875" customWidth="1"/>
    <col min="4090" max="4090" width="8.88671875" customWidth="1"/>
    <col min="4093" max="4093" width="8.88671875" customWidth="1"/>
    <col min="4096" max="4096" width="8.88671875" customWidth="1"/>
    <col min="4333" max="4333" width="15.88671875" customWidth="1"/>
    <col min="4335" max="4335" width="14.6640625" customWidth="1"/>
    <col min="4336" max="4336" width="8.88671875" customWidth="1"/>
    <col min="4339" max="4339" width="32" customWidth="1"/>
    <col min="4343" max="4343" width="8.88671875" customWidth="1"/>
    <col min="4346" max="4346" width="8.88671875" customWidth="1"/>
    <col min="4349" max="4349" width="8.88671875" customWidth="1"/>
    <col min="4352" max="4352" width="8.88671875" customWidth="1"/>
    <col min="4589" max="4589" width="15.88671875" customWidth="1"/>
    <col min="4591" max="4591" width="14.6640625" customWidth="1"/>
    <col min="4592" max="4592" width="8.88671875" customWidth="1"/>
    <col min="4595" max="4595" width="32" customWidth="1"/>
    <col min="4599" max="4599" width="8.88671875" customWidth="1"/>
    <col min="4602" max="4602" width="8.88671875" customWidth="1"/>
    <col min="4605" max="4605" width="8.88671875" customWidth="1"/>
    <col min="4608" max="4608" width="8.88671875" customWidth="1"/>
    <col min="4845" max="4845" width="15.88671875" customWidth="1"/>
    <col min="4847" max="4847" width="14.6640625" customWidth="1"/>
    <col min="4848" max="4848" width="8.88671875" customWidth="1"/>
    <col min="4851" max="4851" width="32" customWidth="1"/>
    <col min="4855" max="4855" width="8.88671875" customWidth="1"/>
    <col min="4858" max="4858" width="8.88671875" customWidth="1"/>
    <col min="4861" max="4861" width="8.88671875" customWidth="1"/>
    <col min="4864" max="4864" width="8.88671875" customWidth="1"/>
    <col min="5101" max="5101" width="15.88671875" customWidth="1"/>
    <col min="5103" max="5103" width="14.6640625" customWidth="1"/>
    <col min="5104" max="5104" width="8.88671875" customWidth="1"/>
    <col min="5107" max="5107" width="32" customWidth="1"/>
    <col min="5111" max="5111" width="8.88671875" customWidth="1"/>
    <col min="5114" max="5114" width="8.88671875" customWidth="1"/>
    <col min="5117" max="5117" width="8.88671875" customWidth="1"/>
    <col min="5120" max="5120" width="8.88671875" customWidth="1"/>
    <col min="5357" max="5357" width="15.88671875" customWidth="1"/>
    <col min="5359" max="5359" width="14.6640625" customWidth="1"/>
    <col min="5360" max="5360" width="8.88671875" customWidth="1"/>
    <col min="5363" max="5363" width="32" customWidth="1"/>
    <col min="5367" max="5367" width="8.88671875" customWidth="1"/>
    <col min="5370" max="5370" width="8.88671875" customWidth="1"/>
    <col min="5373" max="5373" width="8.88671875" customWidth="1"/>
    <col min="5376" max="5376" width="8.88671875" customWidth="1"/>
    <col min="5613" max="5613" width="15.88671875" customWidth="1"/>
    <col min="5615" max="5615" width="14.6640625" customWidth="1"/>
    <col min="5616" max="5616" width="8.88671875" customWidth="1"/>
    <col min="5619" max="5619" width="32" customWidth="1"/>
    <col min="5623" max="5623" width="8.88671875" customWidth="1"/>
    <col min="5626" max="5626" width="8.88671875" customWidth="1"/>
    <col min="5629" max="5629" width="8.88671875" customWidth="1"/>
    <col min="5632" max="5632" width="8.88671875" customWidth="1"/>
    <col min="5869" max="5869" width="15.88671875" customWidth="1"/>
    <col min="5871" max="5871" width="14.6640625" customWidth="1"/>
    <col min="5872" max="5872" width="8.88671875" customWidth="1"/>
    <col min="5875" max="5875" width="32" customWidth="1"/>
    <col min="5879" max="5879" width="8.88671875" customWidth="1"/>
    <col min="5882" max="5882" width="8.88671875" customWidth="1"/>
    <col min="5885" max="5885" width="8.88671875" customWidth="1"/>
    <col min="5888" max="5888" width="8.88671875" customWidth="1"/>
    <col min="6125" max="6125" width="15.88671875" customWidth="1"/>
    <col min="6127" max="6127" width="14.6640625" customWidth="1"/>
    <col min="6128" max="6128" width="8.88671875" customWidth="1"/>
    <col min="6131" max="6131" width="32" customWidth="1"/>
    <col min="6135" max="6135" width="8.88671875" customWidth="1"/>
    <col min="6138" max="6138" width="8.88671875" customWidth="1"/>
    <col min="6141" max="6141" width="8.88671875" customWidth="1"/>
    <col min="6144" max="6144" width="8.88671875" customWidth="1"/>
    <col min="6381" max="6381" width="15.88671875" customWidth="1"/>
    <col min="6383" max="6383" width="14.6640625" customWidth="1"/>
    <col min="6384" max="6384" width="8.88671875" customWidth="1"/>
    <col min="6387" max="6387" width="32" customWidth="1"/>
    <col min="6391" max="6391" width="8.88671875" customWidth="1"/>
    <col min="6394" max="6394" width="8.88671875" customWidth="1"/>
    <col min="6397" max="6397" width="8.88671875" customWidth="1"/>
    <col min="6400" max="6400" width="8.88671875" customWidth="1"/>
    <col min="6637" max="6637" width="15.88671875" customWidth="1"/>
    <col min="6639" max="6639" width="14.6640625" customWidth="1"/>
    <col min="6640" max="6640" width="8.88671875" customWidth="1"/>
    <col min="6643" max="6643" width="32" customWidth="1"/>
    <col min="6647" max="6647" width="8.88671875" customWidth="1"/>
    <col min="6650" max="6650" width="8.88671875" customWidth="1"/>
    <col min="6653" max="6653" width="8.88671875" customWidth="1"/>
    <col min="6656" max="6656" width="8.88671875" customWidth="1"/>
    <col min="6893" max="6893" width="15.88671875" customWidth="1"/>
    <col min="6895" max="6895" width="14.6640625" customWidth="1"/>
    <col min="6896" max="6896" width="8.88671875" customWidth="1"/>
    <col min="6899" max="6899" width="32" customWidth="1"/>
    <col min="6903" max="6903" width="8.88671875" customWidth="1"/>
    <col min="6906" max="6906" width="8.88671875" customWidth="1"/>
    <col min="6909" max="6909" width="8.88671875" customWidth="1"/>
    <col min="6912" max="6912" width="8.88671875" customWidth="1"/>
    <col min="7149" max="7149" width="15.88671875" customWidth="1"/>
    <col min="7151" max="7151" width="14.6640625" customWidth="1"/>
    <col min="7152" max="7152" width="8.88671875" customWidth="1"/>
    <col min="7155" max="7155" width="32" customWidth="1"/>
    <col min="7159" max="7159" width="8.88671875" customWidth="1"/>
    <col min="7162" max="7162" width="8.88671875" customWidth="1"/>
    <col min="7165" max="7165" width="8.88671875" customWidth="1"/>
    <col min="7168" max="7168" width="8.88671875" customWidth="1"/>
    <col min="7405" max="7405" width="15.88671875" customWidth="1"/>
    <col min="7407" max="7407" width="14.6640625" customWidth="1"/>
    <col min="7408" max="7408" width="8.88671875" customWidth="1"/>
    <col min="7411" max="7411" width="32" customWidth="1"/>
    <col min="7415" max="7415" width="8.88671875" customWidth="1"/>
    <col min="7418" max="7418" width="8.88671875" customWidth="1"/>
    <col min="7421" max="7421" width="8.88671875" customWidth="1"/>
    <col min="7424" max="7424" width="8.88671875" customWidth="1"/>
    <col min="7661" max="7661" width="15.88671875" customWidth="1"/>
    <col min="7663" max="7663" width="14.6640625" customWidth="1"/>
    <col min="7664" max="7664" width="8.88671875" customWidth="1"/>
    <col min="7667" max="7667" width="32" customWidth="1"/>
    <col min="7671" max="7671" width="8.88671875" customWidth="1"/>
    <col min="7674" max="7674" width="8.88671875" customWidth="1"/>
    <col min="7677" max="7677" width="8.88671875" customWidth="1"/>
    <col min="7680" max="7680" width="8.88671875" customWidth="1"/>
    <col min="7917" max="7917" width="15.88671875" customWidth="1"/>
    <col min="7919" max="7919" width="14.6640625" customWidth="1"/>
    <col min="7920" max="7920" width="8.88671875" customWidth="1"/>
    <col min="7923" max="7923" width="32" customWidth="1"/>
    <col min="7927" max="7927" width="8.88671875" customWidth="1"/>
    <col min="7930" max="7930" width="8.88671875" customWidth="1"/>
    <col min="7933" max="7933" width="8.88671875" customWidth="1"/>
    <col min="7936" max="7936" width="8.88671875" customWidth="1"/>
    <col min="8173" max="8173" width="15.88671875" customWidth="1"/>
    <col min="8175" max="8175" width="14.6640625" customWidth="1"/>
    <col min="8176" max="8176" width="8.88671875" customWidth="1"/>
    <col min="8179" max="8179" width="32" customWidth="1"/>
    <col min="8183" max="8183" width="8.88671875" customWidth="1"/>
    <col min="8186" max="8186" width="8.88671875" customWidth="1"/>
    <col min="8189" max="8189" width="8.88671875" customWidth="1"/>
    <col min="8192" max="8192" width="8.88671875" customWidth="1"/>
    <col min="8429" max="8429" width="15.88671875" customWidth="1"/>
    <col min="8431" max="8431" width="14.6640625" customWidth="1"/>
    <col min="8432" max="8432" width="8.88671875" customWidth="1"/>
    <col min="8435" max="8435" width="32" customWidth="1"/>
    <col min="8439" max="8439" width="8.88671875" customWidth="1"/>
    <col min="8442" max="8442" width="8.88671875" customWidth="1"/>
    <col min="8445" max="8445" width="8.88671875" customWidth="1"/>
    <col min="8448" max="8448" width="8.88671875" customWidth="1"/>
    <col min="8685" max="8685" width="15.88671875" customWidth="1"/>
    <col min="8687" max="8687" width="14.6640625" customWidth="1"/>
    <col min="8688" max="8688" width="8.88671875" customWidth="1"/>
    <col min="8691" max="8691" width="32" customWidth="1"/>
    <col min="8695" max="8695" width="8.88671875" customWidth="1"/>
    <col min="8698" max="8698" width="8.88671875" customWidth="1"/>
    <col min="8701" max="8701" width="8.88671875" customWidth="1"/>
    <col min="8704" max="8704" width="8.88671875" customWidth="1"/>
    <col min="8941" max="8941" width="15.88671875" customWidth="1"/>
    <col min="8943" max="8943" width="14.6640625" customWidth="1"/>
    <col min="8944" max="8944" width="8.88671875" customWidth="1"/>
    <col min="8947" max="8947" width="32" customWidth="1"/>
    <col min="8951" max="8951" width="8.88671875" customWidth="1"/>
    <col min="8954" max="8954" width="8.88671875" customWidth="1"/>
    <col min="8957" max="8957" width="8.88671875" customWidth="1"/>
    <col min="8960" max="8960" width="8.88671875" customWidth="1"/>
    <col min="9197" max="9197" width="15.88671875" customWidth="1"/>
    <col min="9199" max="9199" width="14.6640625" customWidth="1"/>
    <col min="9200" max="9200" width="8.88671875" customWidth="1"/>
    <col min="9203" max="9203" width="32" customWidth="1"/>
    <col min="9207" max="9207" width="8.88671875" customWidth="1"/>
    <col min="9210" max="9210" width="8.88671875" customWidth="1"/>
    <col min="9213" max="9213" width="8.88671875" customWidth="1"/>
    <col min="9216" max="9216" width="8.88671875" customWidth="1"/>
    <col min="9453" max="9453" width="15.88671875" customWidth="1"/>
    <col min="9455" max="9455" width="14.6640625" customWidth="1"/>
    <col min="9456" max="9456" width="8.88671875" customWidth="1"/>
    <col min="9459" max="9459" width="32" customWidth="1"/>
    <col min="9463" max="9463" width="8.88671875" customWidth="1"/>
    <col min="9466" max="9466" width="8.88671875" customWidth="1"/>
    <col min="9469" max="9469" width="8.88671875" customWidth="1"/>
    <col min="9472" max="9472" width="8.88671875" customWidth="1"/>
    <col min="9709" max="9709" width="15.88671875" customWidth="1"/>
    <col min="9711" max="9711" width="14.6640625" customWidth="1"/>
    <col min="9712" max="9712" width="8.88671875" customWidth="1"/>
    <col min="9715" max="9715" width="32" customWidth="1"/>
    <col min="9719" max="9719" width="8.88671875" customWidth="1"/>
    <col min="9722" max="9722" width="8.88671875" customWidth="1"/>
    <col min="9725" max="9725" width="8.88671875" customWidth="1"/>
    <col min="9728" max="9728" width="8.88671875" customWidth="1"/>
    <col min="9965" max="9965" width="15.88671875" customWidth="1"/>
    <col min="9967" max="9967" width="14.6640625" customWidth="1"/>
    <col min="9968" max="9968" width="8.88671875" customWidth="1"/>
    <col min="9971" max="9971" width="32" customWidth="1"/>
    <col min="9975" max="9975" width="8.88671875" customWidth="1"/>
    <col min="9978" max="9978" width="8.88671875" customWidth="1"/>
    <col min="9981" max="9981" width="8.88671875" customWidth="1"/>
    <col min="9984" max="9984" width="8.88671875" customWidth="1"/>
    <col min="10221" max="10221" width="15.88671875" customWidth="1"/>
    <col min="10223" max="10223" width="14.6640625" customWidth="1"/>
    <col min="10224" max="10224" width="8.88671875" customWidth="1"/>
    <col min="10227" max="10227" width="32" customWidth="1"/>
    <col min="10231" max="10231" width="8.88671875" customWidth="1"/>
    <col min="10234" max="10234" width="8.88671875" customWidth="1"/>
    <col min="10237" max="10237" width="8.88671875" customWidth="1"/>
    <col min="10240" max="10240" width="8.88671875" customWidth="1"/>
    <col min="10477" max="10477" width="15.88671875" customWidth="1"/>
    <col min="10479" max="10479" width="14.6640625" customWidth="1"/>
    <col min="10480" max="10480" width="8.88671875" customWidth="1"/>
    <col min="10483" max="10483" width="32" customWidth="1"/>
    <col min="10487" max="10487" width="8.88671875" customWidth="1"/>
    <col min="10490" max="10490" width="8.88671875" customWidth="1"/>
    <col min="10493" max="10493" width="8.88671875" customWidth="1"/>
    <col min="10496" max="10496" width="8.88671875" customWidth="1"/>
    <col min="10733" max="10733" width="15.88671875" customWidth="1"/>
    <col min="10735" max="10735" width="14.6640625" customWidth="1"/>
    <col min="10736" max="10736" width="8.88671875" customWidth="1"/>
    <col min="10739" max="10739" width="32" customWidth="1"/>
    <col min="10743" max="10743" width="8.88671875" customWidth="1"/>
    <col min="10746" max="10746" width="8.88671875" customWidth="1"/>
    <col min="10749" max="10749" width="8.88671875" customWidth="1"/>
    <col min="10752" max="10752" width="8.88671875" customWidth="1"/>
    <col min="10989" max="10989" width="15.88671875" customWidth="1"/>
    <col min="10991" max="10991" width="14.6640625" customWidth="1"/>
    <col min="10992" max="10992" width="8.88671875" customWidth="1"/>
    <col min="10995" max="10995" width="32" customWidth="1"/>
    <col min="10999" max="10999" width="8.88671875" customWidth="1"/>
    <col min="11002" max="11002" width="8.88671875" customWidth="1"/>
    <col min="11005" max="11005" width="8.88671875" customWidth="1"/>
    <col min="11008" max="11008" width="8.88671875" customWidth="1"/>
    <col min="11245" max="11245" width="15.88671875" customWidth="1"/>
    <col min="11247" max="11247" width="14.6640625" customWidth="1"/>
    <col min="11248" max="11248" width="8.88671875" customWidth="1"/>
    <col min="11251" max="11251" width="32" customWidth="1"/>
    <col min="11255" max="11255" width="8.88671875" customWidth="1"/>
    <col min="11258" max="11258" width="8.88671875" customWidth="1"/>
    <col min="11261" max="11261" width="8.88671875" customWidth="1"/>
    <col min="11264" max="11264" width="8.88671875" customWidth="1"/>
    <col min="11501" max="11501" width="15.88671875" customWidth="1"/>
    <col min="11503" max="11503" width="14.6640625" customWidth="1"/>
    <col min="11504" max="11504" width="8.88671875" customWidth="1"/>
    <col min="11507" max="11507" width="32" customWidth="1"/>
    <col min="11511" max="11511" width="8.88671875" customWidth="1"/>
    <col min="11514" max="11514" width="8.88671875" customWidth="1"/>
    <col min="11517" max="11517" width="8.88671875" customWidth="1"/>
    <col min="11520" max="11520" width="8.88671875" customWidth="1"/>
    <col min="11757" max="11757" width="15.88671875" customWidth="1"/>
    <col min="11759" max="11759" width="14.6640625" customWidth="1"/>
    <col min="11760" max="11760" width="8.88671875" customWidth="1"/>
    <col min="11763" max="11763" width="32" customWidth="1"/>
    <col min="11767" max="11767" width="8.88671875" customWidth="1"/>
    <col min="11770" max="11770" width="8.88671875" customWidth="1"/>
    <col min="11773" max="11773" width="8.88671875" customWidth="1"/>
    <col min="11776" max="11776" width="8.88671875" customWidth="1"/>
    <col min="12013" max="12013" width="15.88671875" customWidth="1"/>
    <col min="12015" max="12015" width="14.6640625" customWidth="1"/>
    <col min="12016" max="12016" width="8.88671875" customWidth="1"/>
    <col min="12019" max="12019" width="32" customWidth="1"/>
    <col min="12023" max="12023" width="8.88671875" customWidth="1"/>
    <col min="12026" max="12026" width="8.88671875" customWidth="1"/>
    <col min="12029" max="12029" width="8.88671875" customWidth="1"/>
    <col min="12032" max="12032" width="8.88671875" customWidth="1"/>
    <col min="12269" max="12269" width="15.88671875" customWidth="1"/>
    <col min="12271" max="12271" width="14.6640625" customWidth="1"/>
    <col min="12272" max="12272" width="8.88671875" customWidth="1"/>
    <col min="12275" max="12275" width="32" customWidth="1"/>
    <col min="12279" max="12279" width="8.88671875" customWidth="1"/>
    <col min="12282" max="12282" width="8.88671875" customWidth="1"/>
    <col min="12285" max="12285" width="8.88671875" customWidth="1"/>
    <col min="12288" max="12288" width="8.88671875" customWidth="1"/>
    <col min="12525" max="12525" width="15.88671875" customWidth="1"/>
    <col min="12527" max="12527" width="14.6640625" customWidth="1"/>
    <col min="12528" max="12528" width="8.88671875" customWidth="1"/>
    <col min="12531" max="12531" width="32" customWidth="1"/>
    <col min="12535" max="12535" width="8.88671875" customWidth="1"/>
    <col min="12538" max="12538" width="8.88671875" customWidth="1"/>
    <col min="12541" max="12541" width="8.88671875" customWidth="1"/>
    <col min="12544" max="12544" width="8.88671875" customWidth="1"/>
    <col min="12781" max="12781" width="15.88671875" customWidth="1"/>
    <col min="12783" max="12783" width="14.6640625" customWidth="1"/>
    <col min="12784" max="12784" width="8.88671875" customWidth="1"/>
    <col min="12787" max="12787" width="32" customWidth="1"/>
    <col min="12791" max="12791" width="8.88671875" customWidth="1"/>
    <col min="12794" max="12794" width="8.88671875" customWidth="1"/>
    <col min="12797" max="12797" width="8.88671875" customWidth="1"/>
    <col min="12800" max="12800" width="8.88671875" customWidth="1"/>
    <col min="13037" max="13037" width="15.88671875" customWidth="1"/>
    <col min="13039" max="13039" width="14.6640625" customWidth="1"/>
    <col min="13040" max="13040" width="8.88671875" customWidth="1"/>
    <col min="13043" max="13043" width="32" customWidth="1"/>
    <col min="13047" max="13047" width="8.88671875" customWidth="1"/>
    <col min="13050" max="13050" width="8.88671875" customWidth="1"/>
    <col min="13053" max="13053" width="8.88671875" customWidth="1"/>
    <col min="13056" max="13056" width="8.88671875" customWidth="1"/>
    <col min="13293" max="13293" width="15.88671875" customWidth="1"/>
    <col min="13295" max="13295" width="14.6640625" customWidth="1"/>
    <col min="13296" max="13296" width="8.88671875" customWidth="1"/>
    <col min="13299" max="13299" width="32" customWidth="1"/>
    <col min="13303" max="13303" width="8.88671875" customWidth="1"/>
    <col min="13306" max="13306" width="8.88671875" customWidth="1"/>
    <col min="13309" max="13309" width="8.88671875" customWidth="1"/>
    <col min="13312" max="13312" width="8.88671875" customWidth="1"/>
    <col min="13549" max="13549" width="15.88671875" customWidth="1"/>
    <col min="13551" max="13551" width="14.6640625" customWidth="1"/>
    <col min="13552" max="13552" width="8.88671875" customWidth="1"/>
    <col min="13555" max="13555" width="32" customWidth="1"/>
    <col min="13559" max="13559" width="8.88671875" customWidth="1"/>
    <col min="13562" max="13562" width="8.88671875" customWidth="1"/>
    <col min="13565" max="13565" width="8.88671875" customWidth="1"/>
    <col min="13568" max="13568" width="8.88671875" customWidth="1"/>
    <col min="13805" max="13805" width="15.88671875" customWidth="1"/>
    <col min="13807" max="13807" width="14.6640625" customWidth="1"/>
    <col min="13808" max="13808" width="8.88671875" customWidth="1"/>
    <col min="13811" max="13811" width="32" customWidth="1"/>
    <col min="13815" max="13815" width="8.88671875" customWidth="1"/>
    <col min="13818" max="13818" width="8.88671875" customWidth="1"/>
    <col min="13821" max="13821" width="8.88671875" customWidth="1"/>
    <col min="13824" max="13824" width="8.88671875" customWidth="1"/>
    <col min="14061" max="14061" width="15.88671875" customWidth="1"/>
    <col min="14063" max="14063" width="14.6640625" customWidth="1"/>
    <col min="14064" max="14064" width="8.88671875" customWidth="1"/>
    <col min="14067" max="14067" width="32" customWidth="1"/>
    <col min="14071" max="14071" width="8.88671875" customWidth="1"/>
    <col min="14074" max="14074" width="8.88671875" customWidth="1"/>
    <col min="14077" max="14077" width="8.88671875" customWidth="1"/>
    <col min="14080" max="14080" width="8.88671875" customWidth="1"/>
    <col min="14317" max="14317" width="15.88671875" customWidth="1"/>
    <col min="14319" max="14319" width="14.6640625" customWidth="1"/>
    <col min="14320" max="14320" width="8.88671875" customWidth="1"/>
    <col min="14323" max="14323" width="32" customWidth="1"/>
    <col min="14327" max="14327" width="8.88671875" customWidth="1"/>
    <col min="14330" max="14330" width="8.88671875" customWidth="1"/>
    <col min="14333" max="14333" width="8.88671875" customWidth="1"/>
    <col min="14336" max="14336" width="8.88671875" customWidth="1"/>
    <col min="14573" max="14573" width="15.88671875" customWidth="1"/>
    <col min="14575" max="14575" width="14.6640625" customWidth="1"/>
    <col min="14576" max="14576" width="8.88671875" customWidth="1"/>
    <col min="14579" max="14579" width="32" customWidth="1"/>
    <col min="14583" max="14583" width="8.88671875" customWidth="1"/>
    <col min="14586" max="14586" width="8.88671875" customWidth="1"/>
    <col min="14589" max="14589" width="8.88671875" customWidth="1"/>
    <col min="14592" max="14592" width="8.88671875" customWidth="1"/>
    <col min="14829" max="14829" width="15.88671875" customWidth="1"/>
    <col min="14831" max="14831" width="14.6640625" customWidth="1"/>
    <col min="14832" max="14832" width="8.88671875" customWidth="1"/>
    <col min="14835" max="14835" width="32" customWidth="1"/>
    <col min="14839" max="14839" width="8.88671875" customWidth="1"/>
    <col min="14842" max="14842" width="8.88671875" customWidth="1"/>
    <col min="14845" max="14845" width="8.88671875" customWidth="1"/>
    <col min="14848" max="14848" width="8.88671875" customWidth="1"/>
    <col min="15085" max="15085" width="15.88671875" customWidth="1"/>
    <col min="15087" max="15087" width="14.6640625" customWidth="1"/>
    <col min="15088" max="15088" width="8.88671875" customWidth="1"/>
    <col min="15091" max="15091" width="32" customWidth="1"/>
    <col min="15095" max="15095" width="8.88671875" customWidth="1"/>
    <col min="15098" max="15098" width="8.88671875" customWidth="1"/>
    <col min="15101" max="15101" width="8.88671875" customWidth="1"/>
    <col min="15104" max="15104" width="8.88671875" customWidth="1"/>
    <col min="15341" max="15341" width="15.88671875" customWidth="1"/>
    <col min="15343" max="15343" width="14.6640625" customWidth="1"/>
    <col min="15344" max="15344" width="8.88671875" customWidth="1"/>
    <col min="15347" max="15347" width="32" customWidth="1"/>
    <col min="15351" max="15351" width="8.88671875" customWidth="1"/>
    <col min="15354" max="15354" width="8.88671875" customWidth="1"/>
    <col min="15357" max="15357" width="8.88671875" customWidth="1"/>
    <col min="15360" max="15360" width="8.88671875" customWidth="1"/>
    <col min="15597" max="15597" width="15.88671875" customWidth="1"/>
    <col min="15599" max="15599" width="14.6640625" customWidth="1"/>
    <col min="15600" max="15600" width="8.88671875" customWidth="1"/>
    <col min="15603" max="15603" width="32" customWidth="1"/>
    <col min="15607" max="15607" width="8.88671875" customWidth="1"/>
    <col min="15610" max="15610" width="8.88671875" customWidth="1"/>
    <col min="15613" max="15613" width="8.88671875" customWidth="1"/>
    <col min="15616" max="15616" width="8.88671875" customWidth="1"/>
    <col min="15853" max="15853" width="15.88671875" customWidth="1"/>
    <col min="15855" max="15855" width="14.6640625" customWidth="1"/>
    <col min="15856" max="15856" width="8.88671875" customWidth="1"/>
    <col min="15859" max="15859" width="32" customWidth="1"/>
    <col min="15863" max="15863" width="8.88671875" customWidth="1"/>
    <col min="15866" max="15866" width="8.88671875" customWidth="1"/>
    <col min="15869" max="15869" width="8.88671875" customWidth="1"/>
    <col min="15872" max="15872" width="8.88671875" customWidth="1"/>
    <col min="16109" max="16109" width="15.88671875" customWidth="1"/>
    <col min="16111" max="16111" width="14.6640625" customWidth="1"/>
    <col min="16112" max="16112" width="8.88671875" customWidth="1"/>
    <col min="16115" max="16115" width="32" customWidth="1"/>
    <col min="16119" max="16119" width="8.88671875" customWidth="1"/>
    <col min="16122" max="16122" width="8.88671875" customWidth="1"/>
    <col min="16125" max="16125" width="8.88671875" customWidth="1"/>
    <col min="16128" max="16128" width="8.88671875" customWidth="1"/>
  </cols>
  <sheetData>
    <row r="1" spans="1:6" ht="15" customHeight="1">
      <c r="A1" s="245" t="s">
        <v>43</v>
      </c>
      <c r="B1" s="245"/>
      <c r="C1" s="245"/>
      <c r="D1" s="245"/>
      <c r="E1" s="245"/>
      <c r="F1" s="245"/>
    </row>
    <row r="2" spans="1:6" ht="57" customHeight="1" thickBot="1">
      <c r="A2" s="245"/>
      <c r="B2" s="245"/>
      <c r="C2" s="245"/>
      <c r="D2" s="245"/>
      <c r="E2" s="245"/>
      <c r="F2" s="245"/>
    </row>
    <row r="3" spans="1:6" ht="18.75" customHeight="1">
      <c r="A3" s="246" t="s">
        <v>44</v>
      </c>
      <c r="B3" s="247"/>
      <c r="C3" s="248"/>
      <c r="D3" s="84" t="s">
        <v>364</v>
      </c>
      <c r="E3" s="84" t="s">
        <v>374</v>
      </c>
      <c r="F3" s="255" t="s">
        <v>7</v>
      </c>
    </row>
    <row r="4" spans="1:6" ht="22.95" customHeight="1">
      <c r="A4" s="249"/>
      <c r="B4" s="250"/>
      <c r="C4" s="251"/>
      <c r="D4" s="85" t="s">
        <v>45</v>
      </c>
      <c r="E4" s="86" t="s">
        <v>45</v>
      </c>
      <c r="F4" s="256"/>
    </row>
    <row r="5" spans="1:6" ht="15.75" customHeight="1" thickBot="1">
      <c r="A5" s="252"/>
      <c r="B5" s="253"/>
      <c r="C5" s="254"/>
      <c r="D5" s="87" t="s">
        <v>46</v>
      </c>
      <c r="E5" s="88" t="s">
        <v>46</v>
      </c>
      <c r="F5" s="257"/>
    </row>
    <row r="6" spans="1:6" ht="15" thickBot="1">
      <c r="A6" s="258"/>
      <c r="B6" s="259"/>
      <c r="C6" s="260"/>
      <c r="D6" s="89"/>
      <c r="E6" s="90"/>
      <c r="F6" s="91"/>
    </row>
    <row r="7" spans="1:6" ht="15" hidden="1" customHeight="1">
      <c r="A7" s="261"/>
      <c r="B7" s="92"/>
      <c r="C7" s="93" t="s">
        <v>47</v>
      </c>
      <c r="D7" s="94"/>
      <c r="E7" s="95"/>
      <c r="F7" s="96"/>
    </row>
    <row r="8" spans="1:6" ht="15" hidden="1" customHeight="1">
      <c r="A8" s="262"/>
      <c r="B8" s="97"/>
      <c r="C8" s="98" t="s">
        <v>48</v>
      </c>
      <c r="D8" s="99"/>
      <c r="E8" s="100"/>
      <c r="F8" s="101"/>
    </row>
    <row r="9" spans="1:6" ht="15" hidden="1" customHeight="1">
      <c r="A9" s="263"/>
      <c r="B9" s="97"/>
      <c r="C9" s="98" t="s">
        <v>49</v>
      </c>
      <c r="D9" s="99"/>
      <c r="E9" s="100"/>
      <c r="F9" s="101"/>
    </row>
    <row r="10" spans="1:6" ht="15" hidden="1" customHeight="1">
      <c r="A10" s="262"/>
      <c r="B10" s="97"/>
      <c r="C10" s="98" t="s">
        <v>49</v>
      </c>
      <c r="D10" s="99"/>
      <c r="E10" s="100"/>
      <c r="F10" s="101"/>
    </row>
    <row r="11" spans="1:6" ht="15" hidden="1" customHeight="1">
      <c r="A11" s="263"/>
      <c r="B11" s="97"/>
      <c r="C11" s="98" t="s">
        <v>50</v>
      </c>
      <c r="D11" s="99"/>
      <c r="E11" s="100"/>
      <c r="F11" s="101"/>
    </row>
    <row r="12" spans="1:6" ht="15" hidden="1" customHeight="1">
      <c r="A12" s="262"/>
      <c r="B12" s="97"/>
      <c r="C12" s="98" t="s">
        <v>51</v>
      </c>
      <c r="D12" s="99"/>
      <c r="E12" s="100"/>
      <c r="F12" s="101"/>
    </row>
    <row r="13" spans="1:6" ht="15" hidden="1" customHeight="1">
      <c r="A13" s="264"/>
      <c r="B13" s="97"/>
      <c r="C13" s="102" t="s">
        <v>52</v>
      </c>
      <c r="D13" s="99"/>
      <c r="E13" s="100"/>
      <c r="F13" s="101"/>
    </row>
    <row r="14" spans="1:6" ht="15" hidden="1" customHeight="1">
      <c r="A14" s="265"/>
      <c r="B14" s="97"/>
      <c r="C14" s="102" t="s">
        <v>53</v>
      </c>
      <c r="D14" s="99"/>
      <c r="E14" s="100"/>
      <c r="F14" s="101"/>
    </row>
    <row r="15" spans="1:6" ht="15" hidden="1" customHeight="1">
      <c r="A15" s="266"/>
      <c r="B15" s="97"/>
      <c r="C15" s="102" t="s">
        <v>54</v>
      </c>
      <c r="D15" s="99"/>
      <c r="E15" s="100"/>
      <c r="F15" s="101"/>
    </row>
    <row r="16" spans="1:6" ht="15" hidden="1" customHeight="1">
      <c r="A16" s="264"/>
      <c r="B16" s="97"/>
      <c r="C16" s="102" t="s">
        <v>55</v>
      </c>
      <c r="D16" s="99"/>
      <c r="E16" s="100"/>
      <c r="F16" s="101"/>
    </row>
    <row r="17" spans="1:6" ht="15" hidden="1" customHeight="1">
      <c r="A17" s="266"/>
      <c r="B17" s="97"/>
      <c r="C17" s="102" t="s">
        <v>56</v>
      </c>
      <c r="D17" s="99"/>
      <c r="E17" s="100"/>
      <c r="F17" s="101"/>
    </row>
    <row r="18" spans="1:6" ht="15" hidden="1" customHeight="1">
      <c r="A18" s="264"/>
      <c r="B18" s="97"/>
      <c r="C18" s="102" t="s">
        <v>57</v>
      </c>
      <c r="D18" s="99"/>
      <c r="E18" s="100"/>
      <c r="F18" s="101"/>
    </row>
    <row r="19" spans="1:6" ht="15" hidden="1" customHeight="1">
      <c r="A19" s="265"/>
      <c r="B19" s="97"/>
      <c r="C19" s="102" t="s">
        <v>58</v>
      </c>
      <c r="D19" s="99"/>
      <c r="E19" s="100"/>
      <c r="F19" s="101"/>
    </row>
    <row r="20" spans="1:6" ht="15" hidden="1" customHeight="1">
      <c r="A20" s="266"/>
      <c r="B20" s="97"/>
      <c r="C20" s="102" t="s">
        <v>59</v>
      </c>
      <c r="D20" s="99"/>
      <c r="E20" s="100"/>
      <c r="F20" s="101"/>
    </row>
    <row r="21" spans="1:6" ht="15" hidden="1" customHeight="1">
      <c r="A21" s="264"/>
      <c r="B21" s="97"/>
      <c r="C21" s="102" t="s">
        <v>60</v>
      </c>
      <c r="D21" s="99"/>
      <c r="E21" s="100"/>
      <c r="F21" s="101"/>
    </row>
    <row r="22" spans="1:6" ht="15" hidden="1" customHeight="1">
      <c r="A22" s="266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" hidden="1" customHeight="1">
      <c r="A25" s="242"/>
      <c r="B25" s="110"/>
      <c r="C25" s="111" t="s">
        <v>64</v>
      </c>
      <c r="D25" s="112"/>
      <c r="E25" s="113"/>
      <c r="F25" s="114"/>
    </row>
    <row r="26" spans="1:6" ht="14.4" hidden="1" customHeight="1">
      <c r="A26" s="243"/>
      <c r="B26" s="115"/>
      <c r="C26" s="116" t="s">
        <v>65</v>
      </c>
      <c r="D26" s="117"/>
      <c r="E26" s="118"/>
      <c r="F26" s="119"/>
    </row>
    <row r="27" spans="1:6" ht="14.4" hidden="1" customHeight="1">
      <c r="A27" s="244"/>
      <c r="B27" s="115"/>
      <c r="C27" s="116" t="s">
        <v>66</v>
      </c>
      <c r="D27" s="117"/>
      <c r="E27" s="118"/>
      <c r="F27" s="119"/>
    </row>
    <row r="28" spans="1:6" ht="14.4" hidden="1" customHeight="1">
      <c r="A28" s="270"/>
      <c r="B28" s="115"/>
      <c r="C28" s="116" t="s">
        <v>67</v>
      </c>
      <c r="D28" s="117"/>
      <c r="E28" s="118"/>
      <c r="F28" s="119"/>
    </row>
    <row r="29" spans="1:6" ht="14.4" hidden="1" customHeight="1">
      <c r="A29" s="244"/>
      <c r="B29" s="115"/>
      <c r="C29" s="116" t="s">
        <v>68</v>
      </c>
      <c r="D29" s="117"/>
      <c r="E29" s="118"/>
      <c r="F29" s="119"/>
    </row>
    <row r="30" spans="1:6" ht="14.4" hidden="1" customHeight="1">
      <c r="A30" s="271" t="s">
        <v>69</v>
      </c>
      <c r="B30" s="272"/>
      <c r="C30" s="273"/>
      <c r="D30" s="120"/>
      <c r="E30" s="121"/>
      <c r="F30" s="122"/>
    </row>
    <row r="31" spans="1:6" ht="34.200000000000003" hidden="1" customHeight="1">
      <c r="A31" s="274"/>
      <c r="B31" s="275"/>
      <c r="C31" s="276"/>
      <c r="D31" s="120"/>
      <c r="E31" s="121"/>
      <c r="F31" s="122"/>
    </row>
    <row r="32" spans="1:6">
      <c r="A32" s="277"/>
      <c r="B32" s="278"/>
      <c r="C32" s="279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80" t="s">
        <v>71</v>
      </c>
      <c r="B34" s="281"/>
      <c r="C34" s="282"/>
      <c r="D34" s="121">
        <v>229.02</v>
      </c>
      <c r="E34" s="121">
        <v>229.02</v>
      </c>
      <c r="F34" s="123">
        <f t="shared" si="0"/>
        <v>0</v>
      </c>
    </row>
    <row r="35" spans="1:8" ht="15" thickBot="1">
      <c r="A35" s="283" t="s">
        <v>72</v>
      </c>
      <c r="B35" s="284"/>
      <c r="C35" s="285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86" t="s">
        <v>73</v>
      </c>
      <c r="B36" s="287"/>
      <c r="C36" s="288"/>
      <c r="D36" s="130">
        <f>SUM(D30:D32)+D34</f>
        <v>229.25900000000001</v>
      </c>
      <c r="E36" s="130">
        <f>SUM(E30:E32)+E34</f>
        <v>229.25900000000001</v>
      </c>
      <c r="F36" s="131">
        <f t="shared" si="0"/>
        <v>0</v>
      </c>
    </row>
    <row r="37" spans="1:8" ht="14.4" hidden="1" customHeight="1">
      <c r="A37" s="271" t="s">
        <v>74</v>
      </c>
      <c r="B37" s="272"/>
      <c r="C37" s="273"/>
      <c r="D37" s="121"/>
      <c r="E37" s="121"/>
      <c r="F37" s="123" t="e">
        <f t="shared" si="0"/>
        <v>#DIV/0!</v>
      </c>
    </row>
    <row r="38" spans="1:8" ht="34.200000000000003" hidden="1" customHeight="1">
      <c r="A38" s="274"/>
      <c r="B38" s="275"/>
      <c r="C38" s="276"/>
      <c r="D38" s="121"/>
      <c r="E38" s="121"/>
      <c r="F38" s="123" t="e">
        <f t="shared" si="0"/>
        <v>#DIV/0!</v>
      </c>
    </row>
    <row r="39" spans="1:8">
      <c r="A39" s="277"/>
      <c r="B39" s="278"/>
      <c r="C39" s="279"/>
      <c r="D39" s="121">
        <v>5.96</v>
      </c>
      <c r="E39" s="121">
        <v>5.96</v>
      </c>
      <c r="F39" s="123">
        <f t="shared" si="0"/>
        <v>0</v>
      </c>
    </row>
    <row r="40" spans="1:8" ht="15" thickBot="1">
      <c r="A40" s="289" t="s">
        <v>264</v>
      </c>
      <c r="B40" s="290"/>
      <c r="C40" s="291"/>
      <c r="D40" s="132">
        <v>91.8</v>
      </c>
      <c r="E40" s="132">
        <v>91.8</v>
      </c>
      <c r="F40" s="133">
        <f t="shared" si="0"/>
        <v>0</v>
      </c>
    </row>
    <row r="41" spans="1:8" ht="15" thickBot="1">
      <c r="A41" s="292" t="s">
        <v>75</v>
      </c>
      <c r="B41" s="293"/>
      <c r="C41" s="294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95" t="s">
        <v>76</v>
      </c>
      <c r="B42" s="296"/>
      <c r="C42" s="297"/>
      <c r="D42" s="136">
        <f>D44+D45</f>
        <v>327.01900000000001</v>
      </c>
      <c r="E42" s="136">
        <f>E44+E45</f>
        <v>327.01900000000001</v>
      </c>
      <c r="F42" s="137">
        <f t="shared" si="0"/>
        <v>0</v>
      </c>
    </row>
    <row r="43" spans="1:8">
      <c r="A43" s="298" t="s">
        <v>77</v>
      </c>
      <c r="B43" s="299"/>
      <c r="C43" s="300"/>
      <c r="D43" s="138">
        <f>D35</f>
        <v>0</v>
      </c>
      <c r="E43" s="138">
        <f>E35</f>
        <v>0</v>
      </c>
      <c r="F43" s="139">
        <v>0</v>
      </c>
    </row>
    <row r="44" spans="1:8">
      <c r="A44" s="298" t="s">
        <v>78</v>
      </c>
      <c r="B44" s="299"/>
      <c r="C44" s="300"/>
      <c r="D44" s="138">
        <f>D36</f>
        <v>229.25900000000001</v>
      </c>
      <c r="E44" s="138">
        <f>E36</f>
        <v>229.25900000000001</v>
      </c>
      <c r="F44" s="139">
        <f t="shared" si="0"/>
        <v>0</v>
      </c>
    </row>
    <row r="45" spans="1:8" ht="15" thickBot="1">
      <c r="A45" s="267" t="s">
        <v>16</v>
      </c>
      <c r="B45" s="268"/>
      <c r="C45" s="269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45" t="s">
        <v>377</v>
      </c>
      <c r="B48" s="245"/>
      <c r="C48" s="245"/>
      <c r="D48" s="245"/>
      <c r="E48" s="245"/>
      <c r="F48" s="141"/>
      <c r="G48" s="16"/>
      <c r="H48" s="16"/>
    </row>
    <row r="49" spans="1:6" ht="16.2" thickBot="1">
      <c r="A49" s="15"/>
      <c r="B49" s="140"/>
      <c r="C49" s="140"/>
      <c r="D49" s="140"/>
      <c r="E49" s="140"/>
      <c r="F49" s="140"/>
    </row>
    <row r="50" spans="1:6" ht="32.25" customHeight="1" thickBot="1">
      <c r="A50" s="304" t="s">
        <v>79</v>
      </c>
      <c r="B50" s="304"/>
      <c r="C50" s="304" t="s">
        <v>80</v>
      </c>
      <c r="D50" s="304"/>
      <c r="E50" s="305" t="s">
        <v>7</v>
      </c>
      <c r="F50" s="140"/>
    </row>
    <row r="51" spans="1:6" ht="26.25" customHeight="1" thickBot="1">
      <c r="A51" s="304"/>
      <c r="B51" s="304"/>
      <c r="C51" s="54" t="s">
        <v>364</v>
      </c>
      <c r="D51" s="54" t="s">
        <v>374</v>
      </c>
      <c r="E51" s="305"/>
      <c r="F51" s="140"/>
    </row>
    <row r="52" spans="1:6">
      <c r="A52" s="301" t="s">
        <v>81</v>
      </c>
      <c r="B52" s="301"/>
      <c r="C52" s="232">
        <v>1</v>
      </c>
      <c r="D52" s="232">
        <v>1</v>
      </c>
      <c r="E52" s="233">
        <f>(D52-C52)/MAX(C52:D52)</f>
        <v>0</v>
      </c>
      <c r="F52" s="140"/>
    </row>
    <row r="53" spans="1:6">
      <c r="A53" s="302" t="s">
        <v>82</v>
      </c>
      <c r="B53" s="302"/>
      <c r="C53" s="228">
        <v>3</v>
      </c>
      <c r="D53" s="228">
        <v>3</v>
      </c>
      <c r="E53" s="229">
        <f t="shared" ref="E53:E54" si="2">(D53-C53)/MAX(C53:D53)</f>
        <v>0</v>
      </c>
      <c r="F53" s="140"/>
    </row>
    <row r="54" spans="1:6" ht="15" thickBot="1">
      <c r="A54" s="303" t="s">
        <v>83</v>
      </c>
      <c r="B54" s="303"/>
      <c r="C54" s="230">
        <v>79</v>
      </c>
      <c r="D54" s="230">
        <v>79</v>
      </c>
      <c r="E54" s="231">
        <f t="shared" si="2"/>
        <v>0</v>
      </c>
      <c r="F54" s="140"/>
    </row>
  </sheetData>
  <mergeCells count="31">
    <mergeCell ref="A52:B52"/>
    <mergeCell ref="A53:B53"/>
    <mergeCell ref="A54:B54"/>
    <mergeCell ref="A48:E48"/>
    <mergeCell ref="A50:B51"/>
    <mergeCell ref="C50:D50"/>
    <mergeCell ref="E50:E51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</mergeCells>
  <pageMargins left="0.7" right="0.7" top="0.75" bottom="0.75" header="0.3" footer="0.3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D7:E34 D37:E40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Normal="130" zoomScaleSheetLayoutView="100" workbookViewId="0">
      <selection activeCell="C4" sqref="C4:C7"/>
    </sheetView>
  </sheetViews>
  <sheetFormatPr defaultColWidth="9.109375" defaultRowHeight="15.6"/>
  <cols>
    <col min="1" max="1" width="4" style="1" customWidth="1"/>
    <col min="2" max="2" width="6.88671875" style="1" customWidth="1"/>
    <col min="3" max="3" width="37.33203125" style="1" customWidth="1"/>
    <col min="4" max="4" width="12.33203125" style="1" customWidth="1"/>
    <col min="5" max="5" width="12" style="1" customWidth="1"/>
    <col min="6" max="6" width="15.44140625" style="1" customWidth="1"/>
    <col min="7" max="16384" width="9.109375" style="1"/>
  </cols>
  <sheetData>
    <row r="2" spans="2:10" ht="67.5" customHeight="1">
      <c r="B2" s="306" t="s">
        <v>84</v>
      </c>
      <c r="C2" s="306"/>
      <c r="D2" s="306"/>
      <c r="E2" s="306"/>
      <c r="F2" s="306"/>
      <c r="G2" s="17"/>
      <c r="H2" s="17"/>
      <c r="I2" s="17"/>
      <c r="J2" s="17"/>
    </row>
    <row r="3" spans="2:10" ht="16.2" thickBot="1"/>
    <row r="4" spans="2:10">
      <c r="B4" s="307" t="s">
        <v>85</v>
      </c>
      <c r="C4" s="310" t="s">
        <v>86</v>
      </c>
      <c r="D4" s="313" t="s">
        <v>87</v>
      </c>
      <c r="E4" s="313"/>
      <c r="F4" s="314"/>
    </row>
    <row r="5" spans="2:10">
      <c r="B5" s="308"/>
      <c r="C5" s="311"/>
      <c r="D5" s="315"/>
      <c r="E5" s="315"/>
      <c r="F5" s="316"/>
    </row>
    <row r="6" spans="2:10" ht="19.5" customHeight="1">
      <c r="B6" s="308"/>
      <c r="C6" s="311"/>
      <c r="D6" s="317">
        <v>2020</v>
      </c>
      <c r="E6" s="317">
        <v>2021</v>
      </c>
      <c r="F6" s="316" t="s">
        <v>88</v>
      </c>
    </row>
    <row r="7" spans="2:10" ht="27.75" customHeight="1" thickBot="1">
      <c r="B7" s="309"/>
      <c r="C7" s="312"/>
      <c r="D7" s="312"/>
      <c r="E7" s="312"/>
      <c r="F7" s="318"/>
    </row>
    <row r="8" spans="2:10">
      <c r="B8" s="18">
        <v>1</v>
      </c>
      <c r="C8" s="19" t="s">
        <v>100</v>
      </c>
      <c r="D8" s="20"/>
      <c r="E8" s="20"/>
      <c r="F8" s="166"/>
    </row>
    <row r="9" spans="2:10">
      <c r="B9" s="21" t="s">
        <v>89</v>
      </c>
      <c r="C9" s="22" t="s">
        <v>102</v>
      </c>
      <c r="D9" s="180">
        <v>61.015495999999999</v>
      </c>
      <c r="E9" s="180">
        <v>61.015495999999999</v>
      </c>
      <c r="F9" s="182">
        <f>E9-D9</f>
        <v>0</v>
      </c>
      <c r="H9" s="179"/>
    </row>
    <row r="10" spans="2:10">
      <c r="B10" s="21" t="s">
        <v>91</v>
      </c>
      <c r="C10" s="22" t="s">
        <v>101</v>
      </c>
      <c r="D10" s="180">
        <v>80.792140000000003</v>
      </c>
      <c r="E10" s="180">
        <v>80.792140000000003</v>
      </c>
      <c r="F10" s="182">
        <f>E10-D10</f>
        <v>0</v>
      </c>
      <c r="H10" s="179"/>
    </row>
    <row r="11" spans="2:10" ht="31.2">
      <c r="B11" s="23">
        <v>2</v>
      </c>
      <c r="C11" s="24" t="s">
        <v>94</v>
      </c>
      <c r="D11" s="180"/>
      <c r="E11" s="180"/>
      <c r="F11" s="182"/>
      <c r="H11" s="179"/>
    </row>
    <row r="12" spans="2:10">
      <c r="B12" s="21" t="s">
        <v>95</v>
      </c>
      <c r="C12" s="22" t="s">
        <v>90</v>
      </c>
      <c r="D12" s="180"/>
      <c r="E12" s="180"/>
      <c r="F12" s="182" t="s">
        <v>93</v>
      </c>
      <c r="H12" s="179"/>
    </row>
    <row r="13" spans="2:10">
      <c r="B13" s="21" t="s">
        <v>96</v>
      </c>
      <c r="C13" s="22" t="s">
        <v>92</v>
      </c>
      <c r="D13" s="180">
        <v>77.845534000000001</v>
      </c>
      <c r="E13" s="180">
        <v>77.845534000000001</v>
      </c>
      <c r="F13" s="182">
        <f>E13-D13</f>
        <v>0</v>
      </c>
      <c r="H13" s="179"/>
    </row>
    <row r="14" spans="2:10" ht="31.2">
      <c r="B14" s="23">
        <v>3</v>
      </c>
      <c r="C14" s="24" t="s">
        <v>97</v>
      </c>
      <c r="D14" s="180"/>
      <c r="E14" s="180"/>
      <c r="F14" s="182"/>
      <c r="H14" s="179"/>
    </row>
    <row r="15" spans="2:10">
      <c r="B15" s="25" t="s">
        <v>98</v>
      </c>
      <c r="C15" s="26" t="s">
        <v>90</v>
      </c>
      <c r="D15" s="180">
        <v>83.298429999999996</v>
      </c>
      <c r="E15" s="180">
        <v>83.298429999999996</v>
      </c>
      <c r="F15" s="182">
        <f>E15-D15</f>
        <v>0</v>
      </c>
      <c r="H15" s="179"/>
    </row>
    <row r="16" spans="2:10" ht="16.2" thickBot="1">
      <c r="B16" s="27" t="s">
        <v>99</v>
      </c>
      <c r="C16" s="28" t="s">
        <v>92</v>
      </c>
      <c r="D16" s="181">
        <v>81.212024</v>
      </c>
      <c r="E16" s="181">
        <v>81.212024</v>
      </c>
      <c r="F16" s="183">
        <f>E16-D16</f>
        <v>0</v>
      </c>
      <c r="H16" s="179"/>
    </row>
    <row r="17" spans="8:8">
      <c r="H17" s="179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zoomScaleNormal="100" zoomScaleSheetLayoutView="100" workbookViewId="0">
      <selection activeCell="A3" sqref="A3:E3"/>
    </sheetView>
  </sheetViews>
  <sheetFormatPr defaultRowHeight="14.4"/>
  <cols>
    <col min="2" max="2" width="82.109375" customWidth="1"/>
    <col min="3" max="3" width="15" customWidth="1"/>
    <col min="4" max="4" width="16.109375" customWidth="1"/>
    <col min="5" max="5" width="21.5546875" customWidth="1"/>
  </cols>
  <sheetData>
    <row r="1" spans="1:5" ht="18">
      <c r="A1" s="327" t="s">
        <v>103</v>
      </c>
      <c r="B1" s="327"/>
      <c r="C1" s="327"/>
      <c r="D1" s="327"/>
      <c r="E1" s="327"/>
    </row>
    <row r="2" spans="1:5" ht="18">
      <c r="A2" s="29"/>
      <c r="B2" s="29"/>
      <c r="C2" s="29"/>
      <c r="D2" s="29"/>
      <c r="E2" s="29"/>
    </row>
    <row r="3" spans="1:5" ht="45.75" customHeight="1">
      <c r="A3" s="328" t="s">
        <v>376</v>
      </c>
      <c r="B3" s="328"/>
      <c r="C3" s="328"/>
      <c r="D3" s="328"/>
      <c r="E3" s="328"/>
    </row>
    <row r="4" spans="1:5" ht="15" thickBot="1"/>
    <row r="5" spans="1:5" ht="30" customHeight="1" thickBot="1">
      <c r="A5" s="329" t="s">
        <v>85</v>
      </c>
      <c r="B5" s="329" t="s">
        <v>104</v>
      </c>
      <c r="C5" s="331" t="s">
        <v>105</v>
      </c>
      <c r="D5" s="332"/>
      <c r="E5" s="333"/>
    </row>
    <row r="6" spans="1:5" ht="51.6" customHeight="1" thickBot="1">
      <c r="A6" s="330"/>
      <c r="B6" s="330"/>
      <c r="C6" s="176">
        <v>2020</v>
      </c>
      <c r="D6" s="82">
        <v>2021</v>
      </c>
      <c r="E6" s="82" t="s">
        <v>88</v>
      </c>
    </row>
    <row r="7" spans="1:5" ht="21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19">
        <v>1</v>
      </c>
      <c r="B8" s="321" t="s">
        <v>106</v>
      </c>
      <c r="C8" s="323">
        <v>9.3479999999999994E-2</v>
      </c>
      <c r="D8" s="323">
        <v>2.6599999999999999E-2</v>
      </c>
      <c r="E8" s="325">
        <f>D8-C8</f>
        <v>-6.6879999999999995E-2</v>
      </c>
    </row>
    <row r="9" spans="1:5" ht="16.2" customHeight="1" thickBot="1">
      <c r="A9" s="320"/>
      <c r="B9" s="322"/>
      <c r="C9" s="324"/>
      <c r="D9" s="324"/>
      <c r="E9" s="326"/>
    </row>
    <row r="10" spans="1:5" ht="23.4" customHeight="1" thickBot="1">
      <c r="A10" s="80" t="s">
        <v>89</v>
      </c>
      <c r="B10" s="34" t="s">
        <v>107</v>
      </c>
      <c r="C10" s="192">
        <v>0</v>
      </c>
      <c r="D10" s="192">
        <v>0</v>
      </c>
      <c r="E10" s="35">
        <f>D10-C10</f>
        <v>0</v>
      </c>
    </row>
    <row r="11" spans="1:5" ht="22.8" customHeight="1" thickBot="1">
      <c r="A11" s="80" t="s">
        <v>91</v>
      </c>
      <c r="B11" s="34" t="s">
        <v>108</v>
      </c>
      <c r="C11" s="35" t="s">
        <v>93</v>
      </c>
      <c r="D11" s="35" t="s">
        <v>93</v>
      </c>
      <c r="E11" s="35" t="s">
        <v>93</v>
      </c>
    </row>
    <row r="12" spans="1:5" ht="24" customHeight="1" thickBot="1">
      <c r="A12" s="80" t="s">
        <v>109</v>
      </c>
      <c r="B12" s="34" t="s">
        <v>110</v>
      </c>
      <c r="C12" s="192">
        <v>0</v>
      </c>
      <c r="D12" s="192">
        <v>0</v>
      </c>
      <c r="E12" s="35">
        <f t="shared" ref="E12:E13" si="0">D12-C12</f>
        <v>0</v>
      </c>
    </row>
    <row r="13" spans="1:5" ht="23.4" customHeight="1" thickBot="1">
      <c r="A13" s="80" t="s">
        <v>111</v>
      </c>
      <c r="B13" s="34" t="s">
        <v>112</v>
      </c>
      <c r="C13" s="192">
        <v>9.3479999999999994E-2</v>
      </c>
      <c r="D13" s="192">
        <v>2.6599999999999999E-2</v>
      </c>
      <c r="E13" s="35">
        <f t="shared" si="0"/>
        <v>-6.6879999999999995E-2</v>
      </c>
    </row>
    <row r="14" spans="1:5" ht="30" customHeight="1">
      <c r="A14" s="319">
        <v>2</v>
      </c>
      <c r="B14" s="321" t="s">
        <v>113</v>
      </c>
      <c r="C14" s="323">
        <v>0.11551</v>
      </c>
      <c r="D14" s="323">
        <v>2.155E-2</v>
      </c>
      <c r="E14" s="325">
        <f>D14-C14</f>
        <v>-9.3960000000000002E-2</v>
      </c>
    </row>
    <row r="15" spans="1:5" ht="13.8" customHeight="1" thickBot="1">
      <c r="A15" s="320"/>
      <c r="B15" s="322"/>
      <c r="C15" s="324"/>
      <c r="D15" s="324"/>
      <c r="E15" s="326"/>
    </row>
    <row r="16" spans="1:5" ht="24" customHeight="1" thickBot="1">
      <c r="A16" s="80" t="s">
        <v>95</v>
      </c>
      <c r="B16" s="34" t="s">
        <v>107</v>
      </c>
      <c r="C16" s="192">
        <v>0</v>
      </c>
      <c r="D16" s="192">
        <v>0</v>
      </c>
      <c r="E16" s="35">
        <f t="shared" ref="E16:E19" si="1">D16-C16</f>
        <v>0</v>
      </c>
    </row>
    <row r="17" spans="1:5" ht="22.2" customHeight="1" thickBot="1">
      <c r="A17" s="80" t="s">
        <v>96</v>
      </c>
      <c r="B17" s="34" t="s">
        <v>108</v>
      </c>
      <c r="C17" s="193" t="s">
        <v>93</v>
      </c>
      <c r="D17" s="193" t="s">
        <v>93</v>
      </c>
      <c r="E17" s="35" t="s">
        <v>93</v>
      </c>
    </row>
    <row r="18" spans="1:5" ht="22.2" customHeight="1" thickBot="1">
      <c r="A18" s="80" t="s">
        <v>114</v>
      </c>
      <c r="B18" s="34" t="s">
        <v>110</v>
      </c>
      <c r="C18" s="192">
        <v>0</v>
      </c>
      <c r="D18" s="192">
        <v>0</v>
      </c>
      <c r="E18" s="35">
        <f t="shared" si="1"/>
        <v>0</v>
      </c>
    </row>
    <row r="19" spans="1:5" ht="22.8" customHeight="1" thickBot="1">
      <c r="A19" s="80" t="s">
        <v>115</v>
      </c>
      <c r="B19" s="34" t="s">
        <v>112</v>
      </c>
      <c r="C19" s="192">
        <v>0.11551</v>
      </c>
      <c r="D19" s="192">
        <v>2.155E-2</v>
      </c>
      <c r="E19" s="35">
        <f t="shared" si="1"/>
        <v>-9.3960000000000002E-2</v>
      </c>
    </row>
    <row r="20" spans="1:5" ht="30" customHeight="1">
      <c r="A20" s="319">
        <v>3</v>
      </c>
      <c r="B20" s="321" t="s">
        <v>116</v>
      </c>
      <c r="C20" s="334" t="s">
        <v>93</v>
      </c>
      <c r="D20" s="334" t="s">
        <v>93</v>
      </c>
      <c r="E20" s="325" t="s">
        <v>93</v>
      </c>
    </row>
    <row r="21" spans="1:5" ht="51.6" customHeight="1" thickBot="1">
      <c r="A21" s="320"/>
      <c r="B21" s="322"/>
      <c r="C21" s="335"/>
      <c r="D21" s="335"/>
      <c r="E21" s="326"/>
    </row>
    <row r="22" spans="1:5" ht="21" customHeight="1" thickBot="1">
      <c r="A22" s="80" t="s">
        <v>98</v>
      </c>
      <c r="B22" s="34" t="s">
        <v>107</v>
      </c>
      <c r="C22" s="155" t="s">
        <v>93</v>
      </c>
      <c r="D22" s="155" t="s">
        <v>93</v>
      </c>
      <c r="E22" s="35" t="s">
        <v>93</v>
      </c>
    </row>
    <row r="23" spans="1:5" ht="22.8" customHeight="1" thickBot="1">
      <c r="A23" s="80" t="s">
        <v>99</v>
      </c>
      <c r="B23" s="34" t="s">
        <v>108</v>
      </c>
      <c r="C23" s="155" t="s">
        <v>93</v>
      </c>
      <c r="D23" s="155" t="s">
        <v>93</v>
      </c>
      <c r="E23" s="35" t="s">
        <v>93</v>
      </c>
    </row>
    <row r="24" spans="1:5" ht="21" customHeight="1" thickBot="1">
      <c r="A24" s="80" t="s">
        <v>117</v>
      </c>
      <c r="B24" s="34" t="s">
        <v>110</v>
      </c>
      <c r="C24" s="155" t="s">
        <v>93</v>
      </c>
      <c r="D24" s="155" t="s">
        <v>93</v>
      </c>
      <c r="E24" s="35" t="s">
        <v>93</v>
      </c>
    </row>
    <row r="25" spans="1:5" ht="24" customHeight="1" thickBot="1">
      <c r="A25" s="80" t="s">
        <v>118</v>
      </c>
      <c r="B25" s="34" t="s">
        <v>112</v>
      </c>
      <c r="C25" s="155" t="s">
        <v>93</v>
      </c>
      <c r="D25" s="155" t="s">
        <v>93</v>
      </c>
      <c r="E25" s="35" t="s">
        <v>93</v>
      </c>
    </row>
    <row r="26" spans="1:5" ht="30" customHeight="1">
      <c r="A26" s="319">
        <v>4</v>
      </c>
      <c r="B26" s="321" t="s">
        <v>119</v>
      </c>
      <c r="C26" s="334" t="s">
        <v>93</v>
      </c>
      <c r="D26" s="334" t="s">
        <v>93</v>
      </c>
      <c r="E26" s="325" t="s">
        <v>93</v>
      </c>
    </row>
    <row r="27" spans="1:5" ht="43.2" customHeight="1" thickBot="1">
      <c r="A27" s="320"/>
      <c r="B27" s="322"/>
      <c r="C27" s="335"/>
      <c r="D27" s="335"/>
      <c r="E27" s="326"/>
    </row>
    <row r="28" spans="1:5" ht="22.8" customHeight="1" thickBot="1">
      <c r="A28" s="80" t="s">
        <v>120</v>
      </c>
      <c r="B28" s="34" t="s">
        <v>107</v>
      </c>
      <c r="C28" s="155" t="s">
        <v>93</v>
      </c>
      <c r="D28" s="155" t="s">
        <v>93</v>
      </c>
      <c r="E28" s="35" t="s">
        <v>93</v>
      </c>
    </row>
    <row r="29" spans="1:5" ht="24.6" customHeight="1" thickBot="1">
      <c r="A29" s="80" t="s">
        <v>121</v>
      </c>
      <c r="B29" s="34" t="s">
        <v>108</v>
      </c>
      <c r="C29" s="155" t="s">
        <v>93</v>
      </c>
      <c r="D29" s="155" t="s">
        <v>93</v>
      </c>
      <c r="E29" s="35" t="s">
        <v>93</v>
      </c>
    </row>
    <row r="30" spans="1:5" ht="24.6" customHeight="1" thickBot="1">
      <c r="A30" s="80" t="s">
        <v>122</v>
      </c>
      <c r="B30" s="34" t="s">
        <v>110</v>
      </c>
      <c r="C30" s="155" t="s">
        <v>93</v>
      </c>
      <c r="D30" s="155" t="s">
        <v>93</v>
      </c>
      <c r="E30" s="35" t="s">
        <v>93</v>
      </c>
    </row>
    <row r="31" spans="1:5" ht="24" customHeight="1" thickBot="1">
      <c r="A31" s="80" t="s">
        <v>123</v>
      </c>
      <c r="B31" s="34" t="s">
        <v>112</v>
      </c>
      <c r="C31" s="155" t="s">
        <v>93</v>
      </c>
      <c r="D31" s="155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4">
        <v>0</v>
      </c>
      <c r="D32" s="154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4">
        <v>0</v>
      </c>
      <c r="D33" s="154">
        <v>0</v>
      </c>
      <c r="E33" s="37">
        <v>0</v>
      </c>
    </row>
  </sheetData>
  <mergeCells count="25">
    <mergeCell ref="A26:A27"/>
    <mergeCell ref="B26:B27"/>
    <mergeCell ref="C26:C27"/>
    <mergeCell ref="D26:D27"/>
    <mergeCell ref="E26:E2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:E1"/>
    <mergeCell ref="A3:E3"/>
    <mergeCell ref="A5:A6"/>
    <mergeCell ref="B5:B6"/>
    <mergeCell ref="C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"/>
  <sheetViews>
    <sheetView zoomScaleNormal="100" workbookViewId="0">
      <selection sqref="A1:T1"/>
    </sheetView>
  </sheetViews>
  <sheetFormatPr defaultRowHeight="14.4"/>
  <cols>
    <col min="1" max="1" width="6.44140625" customWidth="1"/>
    <col min="2" max="2" width="35.109375" customWidth="1"/>
    <col min="6" max="6" width="10.44140625" customWidth="1"/>
    <col min="10" max="10" width="9.5546875" customWidth="1"/>
    <col min="19" max="19" width="32.44140625" customWidth="1"/>
    <col min="20" max="20" width="38.44140625" customWidth="1"/>
  </cols>
  <sheetData>
    <row r="1" spans="1:20" ht="15.6">
      <c r="A1" s="336" t="s">
        <v>375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0" ht="15" thickBot="1"/>
    <row r="3" spans="1:20" ht="206.25" customHeight="1">
      <c r="A3" s="329" t="s">
        <v>85</v>
      </c>
      <c r="B3" s="329" t="s">
        <v>127</v>
      </c>
      <c r="C3" s="338" t="s">
        <v>128</v>
      </c>
      <c r="D3" s="339"/>
      <c r="E3" s="339"/>
      <c r="F3" s="340"/>
      <c r="G3" s="338" t="s">
        <v>129</v>
      </c>
      <c r="H3" s="339"/>
      <c r="I3" s="339"/>
      <c r="J3" s="340"/>
      <c r="K3" s="338" t="s">
        <v>130</v>
      </c>
      <c r="L3" s="339"/>
      <c r="M3" s="339"/>
      <c r="N3" s="340"/>
      <c r="O3" s="338" t="s">
        <v>131</v>
      </c>
      <c r="P3" s="339"/>
      <c r="Q3" s="339"/>
      <c r="R3" s="340"/>
      <c r="S3" s="329" t="s">
        <v>132</v>
      </c>
      <c r="T3" s="329" t="s">
        <v>133</v>
      </c>
    </row>
    <row r="4" spans="1:20" ht="15" thickBot="1">
      <c r="A4" s="337"/>
      <c r="B4" s="337"/>
      <c r="C4" s="341"/>
      <c r="D4" s="342"/>
      <c r="E4" s="342"/>
      <c r="F4" s="343"/>
      <c r="G4" s="341"/>
      <c r="H4" s="342"/>
      <c r="I4" s="342"/>
      <c r="J4" s="343"/>
      <c r="K4" s="341"/>
      <c r="L4" s="342"/>
      <c r="M4" s="342"/>
      <c r="N4" s="343"/>
      <c r="O4" s="341"/>
      <c r="P4" s="342"/>
      <c r="Q4" s="342"/>
      <c r="R4" s="343"/>
      <c r="S4" s="337"/>
      <c r="T4" s="337"/>
    </row>
    <row r="5" spans="1:20" ht="15.6" thickBot="1">
      <c r="A5" s="330"/>
      <c r="B5" s="330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30"/>
      <c r="T5" s="330"/>
    </row>
    <row r="6" spans="1:20" ht="15.6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1">
        <f>п.2.1!D10</f>
        <v>0</v>
      </c>
      <c r="D7" s="151" t="s">
        <v>93</v>
      </c>
      <c r="E7" s="155">
        <f>п.2.1!D12</f>
        <v>0</v>
      </c>
      <c r="F7" s="155">
        <f>п.2.1!D13</f>
        <v>2.6599999999999999E-2</v>
      </c>
      <c r="G7" s="151">
        <f>п.2.1!D16</f>
        <v>0</v>
      </c>
      <c r="H7" s="151" t="s">
        <v>93</v>
      </c>
      <c r="I7" s="151">
        <v>0</v>
      </c>
      <c r="J7" s="235">
        <v>2.155E-2</v>
      </c>
      <c r="K7" s="155" t="s">
        <v>93</v>
      </c>
      <c r="L7" s="155" t="s">
        <v>93</v>
      </c>
      <c r="M7" s="155" t="s">
        <v>93</v>
      </c>
      <c r="N7" s="155" t="s">
        <v>93</v>
      </c>
      <c r="O7" s="155" t="s">
        <v>93</v>
      </c>
      <c r="P7" s="155" t="s">
        <v>93</v>
      </c>
      <c r="Q7" s="155" t="s">
        <v>93</v>
      </c>
      <c r="R7" s="155" t="s">
        <v>93</v>
      </c>
      <c r="S7" s="151">
        <v>0</v>
      </c>
      <c r="T7" s="211"/>
    </row>
    <row r="8" spans="1:20" ht="29.25" customHeight="1" thickBot="1">
      <c r="A8" s="81"/>
      <c r="B8" s="83" t="s">
        <v>138</v>
      </c>
      <c r="C8" s="151">
        <f>C7</f>
        <v>0</v>
      </c>
      <c r="D8" s="151" t="s">
        <v>93</v>
      </c>
      <c r="E8" s="151">
        <f>E7</f>
        <v>0</v>
      </c>
      <c r="F8" s="151">
        <f>F7</f>
        <v>2.6599999999999999E-2</v>
      </c>
      <c r="G8" s="151">
        <f>G7</f>
        <v>0</v>
      </c>
      <c r="H8" s="151" t="s">
        <v>93</v>
      </c>
      <c r="I8" s="151">
        <v>0</v>
      </c>
      <c r="J8" s="151">
        <v>2.155E-2</v>
      </c>
      <c r="K8" s="156" t="s">
        <v>93</v>
      </c>
      <c r="L8" s="156" t="s">
        <v>93</v>
      </c>
      <c r="M8" s="156" t="s">
        <v>93</v>
      </c>
      <c r="N8" s="156" t="s">
        <v>93</v>
      </c>
      <c r="O8" s="156" t="s">
        <v>93</v>
      </c>
      <c r="P8" s="156" t="s">
        <v>93</v>
      </c>
      <c r="Q8" s="156" t="s">
        <v>93</v>
      </c>
      <c r="R8" s="156" t="s">
        <v>93</v>
      </c>
      <c r="S8" s="151">
        <v>0</v>
      </c>
      <c r="T8" s="150"/>
    </row>
    <row r="9" spans="1:20" ht="15">
      <c r="J9" s="212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Normal="85" zoomScaleSheetLayoutView="100" workbookViewId="0">
      <selection activeCell="C8" sqref="C8"/>
    </sheetView>
  </sheetViews>
  <sheetFormatPr defaultRowHeight="14.4"/>
  <cols>
    <col min="1" max="1" width="6.44140625" customWidth="1"/>
    <col min="2" max="2" width="36.88671875" customWidth="1"/>
    <col min="3" max="3" width="51.109375" customWidth="1"/>
    <col min="4" max="4" width="25.5546875" customWidth="1"/>
  </cols>
  <sheetData>
    <row r="1" spans="1:4" ht="45.75" customHeight="1">
      <c r="A1" s="344" t="s">
        <v>370</v>
      </c>
      <c r="B1" s="344"/>
      <c r="C1" s="344"/>
      <c r="D1" s="344"/>
    </row>
    <row r="2" spans="1:4" ht="15" thickBot="1"/>
    <row r="3" spans="1:4" ht="62.25" customHeight="1" thickBot="1">
      <c r="A3" s="329" t="s">
        <v>85</v>
      </c>
      <c r="B3" s="329" t="s">
        <v>139</v>
      </c>
      <c r="C3" s="329" t="s">
        <v>140</v>
      </c>
      <c r="D3" s="329" t="s">
        <v>141</v>
      </c>
    </row>
    <row r="4" spans="1:4" ht="15" hidden="1" thickBot="1">
      <c r="A4" s="337"/>
      <c r="B4" s="337"/>
      <c r="C4" s="337"/>
      <c r="D4" s="337"/>
    </row>
    <row r="5" spans="1:4" ht="15" hidden="1" thickBot="1">
      <c r="A5" s="337"/>
      <c r="B5" s="337"/>
      <c r="C5" s="337"/>
      <c r="D5" s="337"/>
    </row>
    <row r="6" spans="1:4" ht="15.6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29" t="s">
        <v>142</v>
      </c>
      <c r="C7" s="43" t="s">
        <v>143</v>
      </c>
      <c r="D7" s="44" t="s">
        <v>371</v>
      </c>
    </row>
    <row r="8" spans="1:4" ht="45.6" thickBot="1">
      <c r="A8" s="42">
        <v>2</v>
      </c>
      <c r="B8" s="337"/>
      <c r="C8" s="43" t="s">
        <v>144</v>
      </c>
      <c r="D8" s="44" t="s">
        <v>371</v>
      </c>
    </row>
    <row r="9" spans="1:4" ht="30.6" thickBot="1">
      <c r="A9" s="42">
        <v>3</v>
      </c>
      <c r="B9" s="337"/>
      <c r="C9" s="43" t="s">
        <v>145</v>
      </c>
      <c r="D9" s="44" t="s">
        <v>371</v>
      </c>
    </row>
    <row r="10" spans="1:4" ht="30.6" thickBot="1">
      <c r="A10" s="42">
        <v>4</v>
      </c>
      <c r="B10" s="337"/>
      <c r="C10" s="43" t="s">
        <v>146</v>
      </c>
      <c r="D10" s="44" t="s">
        <v>371</v>
      </c>
    </row>
    <row r="11" spans="1:4" ht="45.6" thickBot="1">
      <c r="A11" s="42">
        <v>5</v>
      </c>
      <c r="B11" s="330"/>
      <c r="C11" s="43" t="s">
        <v>147</v>
      </c>
      <c r="D11" s="44" t="s">
        <v>371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Normal="85" zoomScaleSheetLayoutView="100" workbookViewId="0">
      <selection activeCell="B7" sqref="B7"/>
    </sheetView>
  </sheetViews>
  <sheetFormatPr defaultRowHeight="14.4"/>
  <cols>
    <col min="1" max="1" width="6.44140625" customWidth="1"/>
    <col min="2" max="2" width="36.88671875" customWidth="1"/>
    <col min="3" max="3" width="51.109375" customWidth="1"/>
  </cols>
  <sheetData>
    <row r="1" spans="1:3" ht="45.75" customHeight="1">
      <c r="A1" s="344" t="s">
        <v>372</v>
      </c>
      <c r="B1" s="344"/>
      <c r="C1" s="344"/>
    </row>
    <row r="2" spans="1:3" ht="15" thickBot="1"/>
    <row r="3" spans="1:3" ht="62.25" customHeight="1" thickBot="1">
      <c r="A3" s="329" t="s">
        <v>85</v>
      </c>
      <c r="B3" s="329" t="s">
        <v>139</v>
      </c>
      <c r="C3" s="329" t="s">
        <v>148</v>
      </c>
    </row>
    <row r="4" spans="1:3" ht="15" hidden="1" customHeight="1">
      <c r="A4" s="337"/>
      <c r="B4" s="337"/>
      <c r="C4" s="337"/>
    </row>
    <row r="5" spans="1:3" ht="15" hidden="1" customHeight="1">
      <c r="A5" s="337"/>
      <c r="B5" s="337"/>
      <c r="C5" s="337"/>
    </row>
    <row r="6" spans="1:3" ht="15.6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view="pageBreakPreview" zoomScale="115" zoomScaleNormal="100" zoomScaleSheetLayoutView="115" workbookViewId="0">
      <selection activeCell="E19" sqref="E19"/>
    </sheetView>
  </sheetViews>
  <sheetFormatPr defaultRowHeight="14.4"/>
  <cols>
    <col min="1" max="1" width="14.33203125" customWidth="1"/>
    <col min="2" max="2" width="9.109375" hidden="1" customWidth="1"/>
    <col min="3" max="3" width="13.88671875" customWidth="1"/>
    <col min="4" max="4" width="39.33203125" customWidth="1"/>
    <col min="5" max="5" width="23.5546875" customWidth="1"/>
  </cols>
  <sheetData>
    <row r="1" spans="1:5" ht="31.5" customHeight="1">
      <c r="A1" s="353" t="s">
        <v>269</v>
      </c>
      <c r="B1" s="353"/>
      <c r="C1" s="353"/>
      <c r="D1" s="353"/>
      <c r="E1" s="353"/>
    </row>
    <row r="3" spans="1:5" ht="16.2" thickBot="1">
      <c r="A3" s="240" t="s">
        <v>365</v>
      </c>
      <c r="B3" s="240"/>
      <c r="C3" s="240"/>
      <c r="D3" s="240"/>
      <c r="E3" s="240"/>
    </row>
    <row r="4" spans="1:5" ht="27" thickBot="1">
      <c r="A4" s="168" t="s">
        <v>270</v>
      </c>
      <c r="B4" s="354" t="s">
        <v>271</v>
      </c>
      <c r="C4" s="355"/>
      <c r="D4" s="169" t="s">
        <v>272</v>
      </c>
      <c r="E4" s="169" t="s">
        <v>273</v>
      </c>
    </row>
    <row r="5" spans="1:5" ht="16.2" thickBot="1">
      <c r="A5" s="214" t="s">
        <v>274</v>
      </c>
      <c r="B5" s="345">
        <v>9</v>
      </c>
      <c r="C5" s="346"/>
      <c r="D5" s="172" t="s">
        <v>275</v>
      </c>
      <c r="E5" s="172">
        <v>80</v>
      </c>
    </row>
    <row r="6" spans="1:5" ht="16.2" thickBot="1">
      <c r="A6" s="170" t="s">
        <v>276</v>
      </c>
      <c r="B6" s="345">
        <v>11</v>
      </c>
      <c r="C6" s="346"/>
      <c r="D6" s="172" t="s">
        <v>277</v>
      </c>
      <c r="E6" s="172">
        <v>50</v>
      </c>
    </row>
    <row r="7" spans="1:5" ht="16.2" thickBot="1">
      <c r="A7" s="170" t="s">
        <v>278</v>
      </c>
      <c r="B7" s="345">
        <v>18</v>
      </c>
      <c r="C7" s="346"/>
      <c r="D7" s="172" t="s">
        <v>279</v>
      </c>
      <c r="E7" s="172">
        <v>40</v>
      </c>
    </row>
    <row r="8" spans="1:5" ht="16.2" thickBot="1">
      <c r="A8" s="170" t="s">
        <v>280</v>
      </c>
      <c r="B8" s="345">
        <v>32</v>
      </c>
      <c r="C8" s="346"/>
      <c r="D8" s="172" t="s">
        <v>281</v>
      </c>
      <c r="E8" s="172">
        <v>74</v>
      </c>
    </row>
    <row r="9" spans="1:5" ht="16.2" thickBot="1">
      <c r="A9" s="170" t="s">
        <v>282</v>
      </c>
      <c r="B9" s="345">
        <v>35</v>
      </c>
      <c r="C9" s="346"/>
      <c r="D9" s="172" t="s">
        <v>283</v>
      </c>
      <c r="E9" s="172">
        <v>58</v>
      </c>
    </row>
    <row r="10" spans="1:5" ht="16.2" thickBot="1">
      <c r="A10" s="356" t="s">
        <v>284</v>
      </c>
      <c r="B10" s="357"/>
      <c r="C10" s="215">
        <v>40</v>
      </c>
      <c r="D10" s="171" t="s">
        <v>285</v>
      </c>
      <c r="E10" s="172">
        <v>16</v>
      </c>
    </row>
    <row r="11" spans="1:5" ht="16.2" thickBot="1">
      <c r="A11" s="349" t="s">
        <v>286</v>
      </c>
      <c r="B11" s="350"/>
      <c r="C11" s="216">
        <v>52</v>
      </c>
      <c r="D11" s="171" t="s">
        <v>287</v>
      </c>
      <c r="E11" s="172">
        <v>38</v>
      </c>
    </row>
    <row r="12" spans="1:5" ht="16.2" thickBot="1">
      <c r="A12" s="349" t="s">
        <v>288</v>
      </c>
      <c r="B12" s="350"/>
      <c r="C12" s="216" t="s">
        <v>366</v>
      </c>
      <c r="D12" s="171" t="s">
        <v>289</v>
      </c>
      <c r="E12" s="172">
        <v>54</v>
      </c>
    </row>
    <row r="13" spans="1:5" ht="16.2" thickBot="1">
      <c r="A13" s="351" t="s">
        <v>290</v>
      </c>
      <c r="B13" s="352"/>
      <c r="C13" s="216">
        <v>82</v>
      </c>
      <c r="D13" s="173" t="s">
        <v>291</v>
      </c>
      <c r="E13" s="172">
        <v>76</v>
      </c>
    </row>
    <row r="14" spans="1:5" ht="16.2" thickBot="1">
      <c r="A14" s="347" t="s">
        <v>292</v>
      </c>
      <c r="B14" s="348"/>
      <c r="C14" s="216">
        <v>83</v>
      </c>
      <c r="D14" s="173" t="s">
        <v>293</v>
      </c>
      <c r="E14" s="172">
        <v>13</v>
      </c>
    </row>
    <row r="15" spans="1:5" ht="16.2" thickBot="1">
      <c r="A15" s="347" t="s">
        <v>294</v>
      </c>
      <c r="B15" s="348"/>
      <c r="C15" s="171">
        <v>85</v>
      </c>
      <c r="D15" s="173" t="s">
        <v>295</v>
      </c>
      <c r="E15" s="172">
        <v>56</v>
      </c>
    </row>
    <row r="16" spans="1:5" ht="16.2" thickBot="1">
      <c r="A16" s="347" t="s">
        <v>296</v>
      </c>
      <c r="B16" s="348"/>
      <c r="C16" s="171">
        <v>88</v>
      </c>
      <c r="D16" s="173" t="s">
        <v>297</v>
      </c>
      <c r="E16" s="172">
        <v>56</v>
      </c>
    </row>
    <row r="17" spans="1:5" ht="16.2" thickBot="1">
      <c r="A17" s="347" t="s">
        <v>298</v>
      </c>
      <c r="B17" s="348"/>
      <c r="C17" s="171">
        <v>97</v>
      </c>
      <c r="D17" s="173" t="s">
        <v>299</v>
      </c>
      <c r="E17" s="172">
        <v>32</v>
      </c>
    </row>
    <row r="18" spans="1:5" ht="16.2" thickBot="1">
      <c r="A18" s="347" t="s">
        <v>300</v>
      </c>
      <c r="B18" s="348"/>
      <c r="C18" s="171">
        <v>99</v>
      </c>
      <c r="D18" s="173" t="s">
        <v>301</v>
      </c>
      <c r="E18" s="172">
        <v>10</v>
      </c>
    </row>
    <row r="19" spans="1:5" ht="16.2" thickBot="1">
      <c r="A19" s="347" t="s">
        <v>302</v>
      </c>
      <c r="B19" s="348"/>
      <c r="C19" s="171">
        <v>181</v>
      </c>
      <c r="D19" s="173" t="s">
        <v>303</v>
      </c>
      <c r="E19" s="172">
        <v>32</v>
      </c>
    </row>
    <row r="20" spans="1:5" ht="16.2" thickBot="1">
      <c r="A20" s="347" t="s">
        <v>304</v>
      </c>
      <c r="B20" s="348"/>
      <c r="C20" s="171">
        <v>185</v>
      </c>
      <c r="D20" s="173" t="s">
        <v>305</v>
      </c>
      <c r="E20" s="172">
        <v>11</v>
      </c>
    </row>
    <row r="21" spans="1:5" ht="16.2" thickBot="1">
      <c r="A21" s="347" t="s">
        <v>306</v>
      </c>
      <c r="B21" s="348"/>
      <c r="C21" s="171">
        <v>186</v>
      </c>
      <c r="D21" s="173" t="s">
        <v>307</v>
      </c>
      <c r="E21" s="172">
        <v>72</v>
      </c>
    </row>
    <row r="22" spans="1:5" ht="16.2" thickBot="1">
      <c r="A22" s="347" t="s">
        <v>308</v>
      </c>
      <c r="B22" s="348"/>
      <c r="C22" s="171">
        <v>303</v>
      </c>
      <c r="D22" s="173" t="s">
        <v>309</v>
      </c>
      <c r="E22" s="172">
        <v>40</v>
      </c>
    </row>
    <row r="23" spans="1:5" ht="16.2" thickBot="1">
      <c r="A23" s="347" t="s">
        <v>310</v>
      </c>
      <c r="B23" s="348"/>
      <c r="C23" s="171">
        <v>45</v>
      </c>
      <c r="D23" s="173" t="s">
        <v>311</v>
      </c>
      <c r="E23" s="172">
        <v>76</v>
      </c>
    </row>
    <row r="24" spans="1:5" ht="16.2" thickBot="1">
      <c r="A24" s="347" t="s">
        <v>312</v>
      </c>
      <c r="B24" s="348"/>
      <c r="C24" s="171">
        <v>49</v>
      </c>
      <c r="D24" s="173" t="s">
        <v>313</v>
      </c>
      <c r="E24" s="172">
        <v>74</v>
      </c>
    </row>
    <row r="26" spans="1:5">
      <c r="A26" t="s">
        <v>314</v>
      </c>
    </row>
    <row r="27" spans="1:5">
      <c r="A27" t="s">
        <v>367</v>
      </c>
    </row>
    <row r="28" spans="1:5">
      <c r="A28" t="s">
        <v>368</v>
      </c>
    </row>
  </sheetData>
  <mergeCells count="23"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  <mergeCell ref="B6:C6"/>
    <mergeCell ref="B7:C7"/>
    <mergeCell ref="A21:B21"/>
    <mergeCell ref="A22:B22"/>
    <mergeCell ref="A11:B11"/>
    <mergeCell ref="A12:B12"/>
    <mergeCell ref="A13:B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п.4.4</vt:lpstr>
      <vt:lpstr>п.4.3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kva</cp:lastModifiedBy>
  <cp:lastPrinted>2022-03-28T05:11:39Z</cp:lastPrinted>
  <dcterms:created xsi:type="dcterms:W3CDTF">2017-11-22T13:39:46Z</dcterms:created>
  <dcterms:modified xsi:type="dcterms:W3CDTF">2022-03-29T03:59:40Z</dcterms:modified>
</cp:coreProperties>
</file>