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05" windowWidth="17055" windowHeight="9405" activeTab="0"/>
  </bookViews>
  <sheets>
    <sheet name="Затраты" sheetId="1" r:id="rId1"/>
  </sheets>
  <externalReferences>
    <externalReference r:id="rId4"/>
  </externalReferences>
  <definedNames>
    <definedName name="god">'[1]Титульный'!$F$8</definedName>
  </definedNames>
  <calcPr fullCalcOnLoad="1"/>
</workbook>
</file>

<file path=xl/sharedStrings.xml><?xml version="1.0" encoding="utf-8"?>
<sst xmlns="http://schemas.openxmlformats.org/spreadsheetml/2006/main" count="83" uniqueCount="52">
  <si>
    <t>№ п/п</t>
  </si>
  <si>
    <t>НН</t>
  </si>
  <si>
    <t>СН2</t>
  </si>
  <si>
    <t xml:space="preserve">Смета  расходов   ОАО "ГНЦ НИИАР" </t>
  </si>
  <si>
    <t>Наименование показателя</t>
  </si>
  <si>
    <t>Сырье, основные материалы</t>
  </si>
  <si>
    <t>Вспомогательные материалы</t>
  </si>
  <si>
    <t>из них на ремонт</t>
  </si>
  <si>
    <t>Работы и услуги производствен.характера</t>
  </si>
  <si>
    <t>Топливо на технологические цели,</t>
  </si>
  <si>
    <t>5</t>
  </si>
  <si>
    <t>Энергия</t>
  </si>
  <si>
    <t>5.1</t>
  </si>
  <si>
    <t>Энергия на  технологические цели</t>
  </si>
  <si>
    <t>5.2</t>
  </si>
  <si>
    <t>Энергия на хозяйственные нужды</t>
  </si>
  <si>
    <t>Затраты на оплату труда</t>
  </si>
  <si>
    <t>Отчисления на социальные нужды</t>
  </si>
  <si>
    <t>Амортизация основных фондов</t>
  </si>
  <si>
    <t>Прочие затраты всего, в том числе:</t>
  </si>
  <si>
    <t>9.8</t>
  </si>
  <si>
    <t>Другие затраты, относимые на себестоимость</t>
  </si>
  <si>
    <t>10</t>
  </si>
  <si>
    <t>в т.ч ВН</t>
  </si>
  <si>
    <t>( тыс.руб.)</t>
  </si>
  <si>
    <t>тыс.руб.</t>
  </si>
  <si>
    <t>цеховые накладные расходы</t>
  </si>
  <si>
    <t>управленческие расходы</t>
  </si>
  <si>
    <t>Услуги подразделений института</t>
  </si>
  <si>
    <t>Итого расходов на содержание сетей</t>
  </si>
  <si>
    <t>Цена покупки электроэнергии в целях компенсации потерь</t>
  </si>
  <si>
    <t>Ед.изм.</t>
  </si>
  <si>
    <t>тыс.кВтч</t>
  </si>
  <si>
    <t>%</t>
  </si>
  <si>
    <t>Относительные потери</t>
  </si>
  <si>
    <t>Отпуск элэнергии в сеть</t>
  </si>
  <si>
    <t>Потери</t>
  </si>
  <si>
    <t>1.</t>
  </si>
  <si>
    <t>2.</t>
  </si>
  <si>
    <t>3.</t>
  </si>
  <si>
    <t>4.</t>
  </si>
  <si>
    <t>руб/кВтч</t>
  </si>
  <si>
    <t>5.</t>
  </si>
  <si>
    <t>Стоимость покупки электроэнергии для компенсации потерь в электрических сетях</t>
  </si>
  <si>
    <t>I. Расходы на содержание сетей</t>
  </si>
  <si>
    <t>II. Расходы на покупку электроэнергии для компенсации потерь в электрических сетях.</t>
  </si>
  <si>
    <t>продукции всего, в т.ч. Командировки</t>
  </si>
  <si>
    <t>Факт2010 Г.</t>
  </si>
  <si>
    <t>Факт 2011 Г.</t>
  </si>
  <si>
    <t>Факт 2012 Г.</t>
  </si>
  <si>
    <t>Прочие услуги</t>
  </si>
  <si>
    <t>на передачу  электрической энергии за 2012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</si>
</sst>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3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178" fontId="38" fillId="0" borderId="0">
      <alignment vertical="top"/>
      <protection/>
    </xf>
    <xf numFmtId="178" fontId="45" fillId="0" borderId="0">
      <alignment vertical="top"/>
      <protection/>
    </xf>
    <xf numFmtId="179" fontId="45" fillId="2" borderId="0">
      <alignment vertical="top"/>
      <protection/>
    </xf>
    <xf numFmtId="178" fontId="45" fillId="3" borderId="0">
      <alignment vertical="top"/>
      <protection/>
    </xf>
    <xf numFmtId="180" fontId="38" fillId="0" borderId="0">
      <alignment vertical="top"/>
      <protection/>
    </xf>
    <xf numFmtId="38" fontId="38" fillId="0" borderId="0">
      <alignment vertical="top"/>
      <protection/>
    </xf>
    <xf numFmtId="180" fontId="38" fillId="0" borderId="0">
      <alignment vertical="top"/>
      <protection/>
    </xf>
    <xf numFmtId="180" fontId="38" fillId="0" borderId="0">
      <alignment vertical="top"/>
      <protection/>
    </xf>
    <xf numFmtId="38" fontId="38" fillId="0" borderId="0">
      <alignment vertical="top"/>
      <protection/>
    </xf>
    <xf numFmtId="180" fontId="38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0" fontId="38" fillId="0" borderId="0">
      <alignment vertical="top"/>
      <protection/>
    </xf>
    <xf numFmtId="38" fontId="38" fillId="0" borderId="0">
      <alignment vertical="top"/>
      <protection/>
    </xf>
    <xf numFmtId="180" fontId="38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0" fontId="38" fillId="0" borderId="0">
      <alignment vertical="top"/>
      <protection/>
    </xf>
    <xf numFmtId="38" fontId="38" fillId="0" borderId="0">
      <alignment vertical="top"/>
      <protection/>
    </xf>
    <xf numFmtId="180" fontId="38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0" fontId="38" fillId="0" borderId="0">
      <alignment vertical="top"/>
      <protection/>
    </xf>
    <xf numFmtId="38" fontId="38" fillId="0" borderId="0">
      <alignment vertical="top"/>
      <protection/>
    </xf>
    <xf numFmtId="180" fontId="38" fillId="0" borderId="0">
      <alignment vertical="top"/>
      <protection/>
    </xf>
    <xf numFmtId="180" fontId="38" fillId="0" borderId="0">
      <alignment vertical="top"/>
      <protection/>
    </xf>
    <xf numFmtId="38" fontId="38" fillId="0" borderId="0">
      <alignment vertical="top"/>
      <protection/>
    </xf>
    <xf numFmtId="180" fontId="38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34" fillId="0" borderId="1">
      <alignment/>
      <protection locked="0"/>
    </xf>
    <xf numFmtId="173" fontId="34" fillId="0" borderId="0">
      <alignment/>
      <protection locked="0"/>
    </xf>
    <xf numFmtId="174" fontId="34" fillId="0" borderId="0">
      <alignment/>
      <protection locked="0"/>
    </xf>
    <xf numFmtId="173" fontId="34" fillId="0" borderId="0">
      <alignment/>
      <protection locked="0"/>
    </xf>
    <xf numFmtId="174" fontId="34" fillId="0" borderId="0">
      <alignment/>
      <protection locked="0"/>
    </xf>
    <xf numFmtId="175" fontId="34" fillId="0" borderId="0">
      <alignment/>
      <protection locked="0"/>
    </xf>
    <xf numFmtId="172" fontId="35" fillId="0" borderId="0">
      <alignment/>
      <protection locked="0"/>
    </xf>
    <xf numFmtId="172" fontId="35" fillId="0" borderId="0">
      <alignment/>
      <protection locked="0"/>
    </xf>
    <xf numFmtId="172" fontId="34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62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6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62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2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0" fontId="46" fillId="0" borderId="0" applyNumberFormat="0" applyFill="0" applyBorder="0" applyAlignment="0" applyProtection="0"/>
    <xf numFmtId="167" fontId="2" fillId="0" borderId="2">
      <alignment/>
      <protection locked="0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4" fillId="5" borderId="0" applyNumberFormat="0" applyBorder="0" applyAlignment="0" applyProtection="0"/>
    <xf numFmtId="0" fontId="6" fillId="2" borderId="3" applyNumberFormat="0" applyAlignment="0" applyProtection="0"/>
    <xf numFmtId="0" fontId="11" fillId="39" borderId="4" applyNumberFormat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3" fontId="47" fillId="0" borderId="0" applyFont="0" applyFill="0" applyBorder="0" applyAlignment="0" applyProtection="0"/>
    <xf numFmtId="167" fontId="24" fillId="7" borderId="2">
      <alignment/>
      <protection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4" fontId="29" fillId="0" borderId="0">
      <alignment vertical="top"/>
      <protection/>
    </xf>
    <xf numFmtId="180" fontId="48" fillId="0" borderId="0">
      <alignment vertical="top"/>
      <protection/>
    </xf>
    <xf numFmtId="171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8" fontId="37" fillId="0" borderId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2" fontId="47" fillId="0" borderId="0" applyFont="0" applyFill="0" applyBorder="0" applyAlignment="0" applyProtection="0"/>
    <xf numFmtId="0" fontId="18" fillId="3" borderId="0" applyNumberFormat="0" applyBorder="0" applyAlignment="0" applyProtection="0"/>
    <xf numFmtId="0" fontId="49" fillId="0" borderId="0">
      <alignment vertical="top"/>
      <protection/>
    </xf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180" fontId="50" fillId="0" borderId="0">
      <alignment vertical="top"/>
      <protection/>
    </xf>
    <xf numFmtId="167" fontId="51" fillId="0" borderId="0">
      <alignment/>
      <protection/>
    </xf>
    <xf numFmtId="0" fontId="52" fillId="0" borderId="0" applyNumberFormat="0" applyFill="0" applyBorder="0" applyAlignment="0" applyProtection="0"/>
    <xf numFmtId="0" fontId="4" fillId="8" borderId="3" applyNumberFormat="0" applyAlignment="0" applyProtection="0"/>
    <xf numFmtId="180" fontId="45" fillId="0" borderId="0">
      <alignment vertical="top"/>
      <protection/>
    </xf>
    <xf numFmtId="180" fontId="45" fillId="2" borderId="0">
      <alignment vertical="top"/>
      <protection/>
    </xf>
    <xf numFmtId="184" fontId="45" fillId="3" borderId="0">
      <alignment vertical="top"/>
      <protection/>
    </xf>
    <xf numFmtId="38" fontId="45" fillId="0" borderId="0">
      <alignment vertical="top"/>
      <protection/>
    </xf>
    <xf numFmtId="0" fontId="16" fillId="0" borderId="8" applyNumberFormat="0" applyFill="0" applyAlignment="0" applyProtection="0"/>
    <xf numFmtId="0" fontId="13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5" fillId="2" borderId="10" applyNumberFormat="0" applyAlignment="0" applyProtection="0"/>
    <xf numFmtId="0" fontId="20" fillId="0" borderId="0" applyNumberFormat="0">
      <alignment horizontal="left"/>
      <protection/>
    </xf>
    <xf numFmtId="4" fontId="53" fillId="40" borderId="10" applyNumberFormat="0" applyProtection="0">
      <alignment vertical="center"/>
    </xf>
    <xf numFmtId="4" fontId="54" fillId="40" borderId="10" applyNumberFormat="0" applyProtection="0">
      <alignment vertical="center"/>
    </xf>
    <xf numFmtId="4" fontId="53" fillId="40" borderId="10" applyNumberFormat="0" applyProtection="0">
      <alignment horizontal="left" vertical="center" indent="1"/>
    </xf>
    <xf numFmtId="4" fontId="53" fillId="40" borderId="10" applyNumberFormat="0" applyProtection="0">
      <alignment horizontal="left" vertical="center" indent="1"/>
    </xf>
    <xf numFmtId="0" fontId="30" fillId="4" borderId="10" applyNumberFormat="0" applyProtection="0">
      <alignment horizontal="left" vertical="center" indent="1"/>
    </xf>
    <xf numFmtId="4" fontId="53" fillId="5" borderId="10" applyNumberFormat="0" applyProtection="0">
      <alignment horizontal="right" vertical="center"/>
    </xf>
    <xf numFmtId="4" fontId="53" fillId="16" borderId="10" applyNumberFormat="0" applyProtection="0">
      <alignment horizontal="right" vertical="center"/>
    </xf>
    <xf numFmtId="4" fontId="53" fillId="36" borderId="10" applyNumberFormat="0" applyProtection="0">
      <alignment horizontal="right" vertical="center"/>
    </xf>
    <xf numFmtId="4" fontId="53" fillId="18" borderId="10" applyNumberFormat="0" applyProtection="0">
      <alignment horizontal="right" vertical="center"/>
    </xf>
    <xf numFmtId="4" fontId="53" fillId="28" borderId="10" applyNumberFormat="0" applyProtection="0">
      <alignment horizontal="right" vertical="center"/>
    </xf>
    <xf numFmtId="4" fontId="53" fillId="38" borderId="10" applyNumberFormat="0" applyProtection="0">
      <alignment horizontal="right" vertical="center"/>
    </xf>
    <xf numFmtId="4" fontId="53" fillId="37" borderId="10" applyNumberFormat="0" applyProtection="0">
      <alignment horizontal="right" vertical="center"/>
    </xf>
    <xf numFmtId="4" fontId="53" fillId="42" borderId="10" applyNumberFormat="0" applyProtection="0">
      <alignment horizontal="right" vertical="center"/>
    </xf>
    <xf numFmtId="4" fontId="53" fillId="17" borderId="10" applyNumberFormat="0" applyProtection="0">
      <alignment horizontal="right" vertical="center"/>
    </xf>
    <xf numFmtId="4" fontId="55" fillId="43" borderId="10" applyNumberFormat="0" applyProtection="0">
      <alignment horizontal="left" vertical="center" indent="1"/>
    </xf>
    <xf numFmtId="4" fontId="53" fillId="44" borderId="11" applyNumberFormat="0" applyProtection="0">
      <alignment horizontal="left" vertical="center" indent="1"/>
    </xf>
    <xf numFmtId="4" fontId="56" fillId="45" borderId="0" applyNumberFormat="0" applyProtection="0">
      <alignment horizontal="left" vertical="center" indent="1"/>
    </xf>
    <xf numFmtId="0" fontId="30" fillId="4" borderId="10" applyNumberFormat="0" applyProtection="0">
      <alignment horizontal="left" vertical="center" indent="1"/>
    </xf>
    <xf numFmtId="4" fontId="53" fillId="44" borderId="10" applyNumberFormat="0" applyProtection="0">
      <alignment horizontal="left" vertical="center" indent="1"/>
    </xf>
    <xf numFmtId="4" fontId="53" fillId="46" borderId="10" applyNumberFormat="0" applyProtection="0">
      <alignment horizontal="left" vertical="center" indent="1"/>
    </xf>
    <xf numFmtId="0" fontId="30" fillId="46" borderId="10" applyNumberFormat="0" applyProtection="0">
      <alignment horizontal="left" vertical="center" indent="1"/>
    </xf>
    <xf numFmtId="0" fontId="30" fillId="46" borderId="10" applyNumberFormat="0" applyProtection="0">
      <alignment horizontal="left" vertical="center" indent="1"/>
    </xf>
    <xf numFmtId="0" fontId="30" fillId="39" borderId="10" applyNumberFormat="0" applyProtection="0">
      <alignment horizontal="left" vertical="center" indent="1"/>
    </xf>
    <xf numFmtId="0" fontId="30" fillId="39" borderId="10" applyNumberFormat="0" applyProtection="0">
      <alignment horizontal="left" vertical="center" indent="1"/>
    </xf>
    <xf numFmtId="0" fontId="30" fillId="2" borderId="10" applyNumberFormat="0" applyProtection="0">
      <alignment horizontal="left" vertical="center" indent="1"/>
    </xf>
    <xf numFmtId="0" fontId="30" fillId="2" borderId="10" applyNumberFormat="0" applyProtection="0">
      <alignment horizontal="left" vertical="center" indent="1"/>
    </xf>
    <xf numFmtId="0" fontId="30" fillId="4" borderId="10" applyNumberFormat="0" applyProtection="0">
      <alignment horizontal="left" vertical="center" indent="1"/>
    </xf>
    <xf numFmtId="0" fontId="30" fillId="4" borderId="10" applyNumberFormat="0" applyProtection="0">
      <alignment horizontal="left" vertical="center" indent="1"/>
    </xf>
    <xf numFmtId="0" fontId="2" fillId="0" borderId="0">
      <alignment/>
      <protection/>
    </xf>
    <xf numFmtId="4" fontId="53" fillId="41" borderId="10" applyNumberFormat="0" applyProtection="0">
      <alignment vertical="center"/>
    </xf>
    <xf numFmtId="4" fontId="54" fillId="41" borderId="10" applyNumberFormat="0" applyProtection="0">
      <alignment vertical="center"/>
    </xf>
    <xf numFmtId="4" fontId="53" fillId="41" borderId="10" applyNumberFormat="0" applyProtection="0">
      <alignment horizontal="left" vertical="center" indent="1"/>
    </xf>
    <xf numFmtId="4" fontId="53" fillId="41" borderId="10" applyNumberFormat="0" applyProtection="0">
      <alignment horizontal="left" vertical="center" indent="1"/>
    </xf>
    <xf numFmtId="4" fontId="53" fillId="44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0" fontId="30" fillId="4" borderId="10" applyNumberFormat="0" applyProtection="0">
      <alignment horizontal="left" vertical="center" indent="1"/>
    </xf>
    <xf numFmtId="0" fontId="30" fillId="4" borderId="10" applyNumberFormat="0" applyProtection="0">
      <alignment horizontal="left" vertical="center" indent="1"/>
    </xf>
    <xf numFmtId="0" fontId="57" fillId="0" borderId="0">
      <alignment/>
      <protection/>
    </xf>
    <xf numFmtId="4" fontId="58" fillId="44" borderId="10" applyNumberFormat="0" applyProtection="0">
      <alignment horizontal="right" vertical="center"/>
    </xf>
    <xf numFmtId="0" fontId="28" fillId="0" borderId="0">
      <alignment/>
      <protection/>
    </xf>
    <xf numFmtId="180" fontId="59" fillId="47" borderId="0">
      <alignment horizontal="right" vertical="top"/>
      <protection/>
    </xf>
    <xf numFmtId="0" fontId="12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62" fillId="48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2" fillId="5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2" fillId="5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3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167" fontId="2" fillId="0" borderId="2">
      <alignment/>
      <protection locked="0"/>
    </xf>
    <xf numFmtId="0" fontId="63" fillId="54" borderId="1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4" fillId="8" borderId="3" applyNumberFormat="0" applyAlignment="0" applyProtection="0"/>
    <xf numFmtId="0" fontId="64" fillId="55" borderId="14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5" fillId="2" borderId="10" applyNumberFormat="0" applyAlignment="0" applyProtection="0"/>
    <xf numFmtId="0" fontId="65" fillId="55" borderId="1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6" fillId="2" borderId="3" applyNumberFormat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66" fillId="0" borderId="1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67" fillId="0" borderId="1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8" fillId="0" borderId="1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8" applyBorder="0">
      <alignment horizontal="center" vertical="center" wrapText="1"/>
      <protection/>
    </xf>
    <xf numFmtId="167" fontId="24" fillId="7" borderId="2">
      <alignment/>
      <protection/>
    </xf>
    <xf numFmtId="4" fontId="19" fillId="40" borderId="19" applyBorder="0">
      <alignment horizontal="right"/>
      <protection/>
    </xf>
    <xf numFmtId="49" fontId="60" fillId="0" borderId="0" applyBorder="0">
      <alignment vertical="center"/>
      <protection/>
    </xf>
    <xf numFmtId="0" fontId="69" fillId="0" borderId="2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3" fontId="24" fillId="0" borderId="19" applyBorder="0">
      <alignment vertical="center"/>
      <protection/>
    </xf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70" fillId="56" borderId="21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11" fillId="39" borderId="4" applyNumberFormat="0" applyAlignment="0" applyProtection="0"/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5" fillId="3" borderId="0" applyFill="0">
      <alignment wrapText="1"/>
      <protection/>
    </xf>
    <xf numFmtId="0" fontId="26" fillId="0" borderId="0">
      <alignment horizontal="center" vertical="top" wrapText="1"/>
      <protection/>
    </xf>
    <xf numFmtId="0" fontId="27" fillId="0" borderId="0">
      <alignment horizontal="centerContinuous" vertical="center" wrapText="1"/>
      <protection/>
    </xf>
    <xf numFmtId="169" fontId="31" fillId="3" borderId="19">
      <alignment wrapText="1"/>
      <protection/>
    </xf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5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49" fontId="19" fillId="0" borderId="0" applyBorder="0">
      <alignment vertical="top"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9" fillId="0" borderId="0" applyBorder="0">
      <alignment vertical="top"/>
      <protection/>
    </xf>
    <xf numFmtId="49" fontId="19" fillId="0" borderId="0" applyBorder="0">
      <alignment vertical="top"/>
      <protection/>
    </xf>
    <xf numFmtId="49" fontId="19" fillId="0" borderId="0" applyBorder="0">
      <alignment vertical="top"/>
      <protection/>
    </xf>
    <xf numFmtId="49" fontId="19" fillId="0" borderId="0" applyBorder="0">
      <alignment vertical="top"/>
      <protection/>
    </xf>
    <xf numFmtId="49" fontId="19" fillId="0" borderId="0" applyBorder="0">
      <alignment vertical="top"/>
      <protection/>
    </xf>
    <xf numFmtId="0" fontId="73" fillId="5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68" fontId="32" fillId="40" borderId="22" applyNumberFormat="0" applyBorder="0" applyAlignment="0">
      <protection locked="0"/>
    </xf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1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0" fontId="30" fillId="41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24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8" fillId="0" borderId="0">
      <alignment/>
      <protection/>
    </xf>
    <xf numFmtId="180" fontId="38" fillId="0" borderId="0">
      <alignment vertical="top"/>
      <protection/>
    </xf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5" fillId="0" borderId="0">
      <alignment horizontal="center"/>
      <protection/>
    </xf>
    <xf numFmtId="49" fontId="25" fillId="0" borderId="0">
      <alignment horizontal="center"/>
      <protection/>
    </xf>
    <xf numFmtId="49" fontId="25" fillId="0" borderId="0">
      <alignment horizontal="center"/>
      <protection/>
    </xf>
    <xf numFmtId="49" fontId="25" fillId="0" borderId="0">
      <alignment horizontal="center"/>
      <protection/>
    </xf>
    <xf numFmtId="49" fontId="25" fillId="0" borderId="0">
      <alignment horizontal="center"/>
      <protection/>
    </xf>
    <xf numFmtId="49" fontId="25" fillId="0" borderId="0">
      <alignment horizontal="center"/>
      <protection/>
    </xf>
    <xf numFmtId="49" fontId="25" fillId="0" borderId="0">
      <alignment horizontal="center"/>
      <protection/>
    </xf>
    <xf numFmtId="49" fontId="25" fillId="0" borderId="0">
      <alignment horizontal="center"/>
      <protection/>
    </xf>
    <xf numFmtId="49" fontId="25" fillId="0" borderId="0">
      <alignment horizontal="center"/>
      <protection/>
    </xf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9" fillId="3" borderId="0" applyBorder="0">
      <alignment horizontal="right"/>
      <protection/>
    </xf>
    <xf numFmtId="4" fontId="19" fillId="3" borderId="0" applyBorder="0">
      <alignment horizontal="right"/>
      <protection/>
    </xf>
    <xf numFmtId="4" fontId="19" fillId="3" borderId="0" applyBorder="0">
      <alignment horizontal="right"/>
      <protection/>
    </xf>
    <xf numFmtId="4" fontId="19" fillId="8" borderId="25" applyBorder="0">
      <alignment horizontal="right"/>
      <protection/>
    </xf>
    <xf numFmtId="4" fontId="19" fillId="3" borderId="19" applyFont="0" applyBorder="0">
      <alignment horizontal="right"/>
      <protection/>
    </xf>
    <xf numFmtId="0" fontId="77" fillId="6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7" fontId="2" fillId="0" borderId="19" applyFont="0" applyFill="0" applyBorder="0" applyProtection="0">
      <alignment horizontal="center" vertical="center"/>
    </xf>
    <xf numFmtId="176" fontId="34" fillId="0" borderId="0">
      <alignment/>
      <protection locked="0"/>
    </xf>
    <xf numFmtId="0" fontId="2" fillId="0" borderId="19" applyBorder="0">
      <alignment horizontal="center" vertical="center" wrapText="1"/>
      <protection/>
    </xf>
  </cellStyleXfs>
  <cellXfs count="42">
    <xf numFmtId="0" fontId="0" fillId="0" borderId="0" xfId="0" applyFont="1" applyAlignment="1">
      <alignment/>
    </xf>
    <xf numFmtId="49" fontId="0" fillId="0" borderId="19" xfId="0" applyNumberFormat="1" applyFill="1" applyBorder="1" applyAlignment="1">
      <alignment horizontal="right"/>
    </xf>
    <xf numFmtId="168" fontId="0" fillId="61" borderId="19" xfId="0" applyNumberFormat="1" applyFill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1" fontId="0" fillId="0" borderId="19" xfId="0" applyNumberFormat="1" applyBorder="1" applyAlignment="1">
      <alignment/>
    </xf>
    <xf numFmtId="168" fontId="0" fillId="0" borderId="19" xfId="0" applyNumberFormat="1" applyFill="1" applyBorder="1" applyAlignment="1">
      <alignment horizontal="right"/>
    </xf>
    <xf numFmtId="168" fontId="0" fillId="0" borderId="19" xfId="0" applyNumberFormat="1" applyBorder="1" applyAlignment="1">
      <alignment/>
    </xf>
    <xf numFmtId="1" fontId="0" fillId="62" borderId="19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19" xfId="0" applyFill="1" applyBorder="1" applyAlignment="1">
      <alignment horizontal="left" vertical="top" wrapText="1"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7" xfId="0" applyFill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0" xfId="0" applyNumberFormat="1" applyAlignment="1">
      <alignment/>
    </xf>
    <xf numFmtId="190" fontId="0" fillId="0" borderId="0" xfId="0" applyNumberFormat="1" applyAlignment="1">
      <alignment/>
    </xf>
    <xf numFmtId="1" fontId="0" fillId="0" borderId="19" xfId="0" applyNumberFormat="1" applyBorder="1" applyAlignment="1">
      <alignment horizontal="right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0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301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и наименования показателей" xfId="997"/>
    <cellStyle name="Мои наименования показателей 2" xfId="998"/>
    <cellStyle name="Мои наименования показателей 2 2" xfId="999"/>
    <cellStyle name="Мои наименования показателей 2 3" xfId="1000"/>
    <cellStyle name="Мои наименования показателей 2 4" xfId="1001"/>
    <cellStyle name="Мои наименования показателей 2 5" xfId="1002"/>
    <cellStyle name="Мои наименования показателей 2 6" xfId="1003"/>
    <cellStyle name="Мои наименования показателей 2 7" xfId="1004"/>
    <cellStyle name="Мои наименования показателей 2 8" xfId="1005"/>
    <cellStyle name="Мои наименования показателей 2_1" xfId="1006"/>
    <cellStyle name="Мои наименования показателей 3" xfId="1007"/>
    <cellStyle name="Мои наименования показателей 3 2" xfId="1008"/>
    <cellStyle name="Мои наименования показателей 3 3" xfId="1009"/>
    <cellStyle name="Мои наименования показателей 3 4" xfId="1010"/>
    <cellStyle name="Мои наименования показателей 3 5" xfId="1011"/>
    <cellStyle name="Мои наименования показателей 3 6" xfId="1012"/>
    <cellStyle name="Мои наименования показателей 3 7" xfId="1013"/>
    <cellStyle name="Мои наименования показателей 3 8" xfId="1014"/>
    <cellStyle name="Мои наименования показателей 3_1" xfId="1015"/>
    <cellStyle name="Мои наименования показателей 4" xfId="1016"/>
    <cellStyle name="Мои наименования показателей 4 2" xfId="1017"/>
    <cellStyle name="Мои наименования показателей 4 3" xfId="1018"/>
    <cellStyle name="Мои наименования показателей 4 4" xfId="1019"/>
    <cellStyle name="Мои наименования показателей 4 5" xfId="1020"/>
    <cellStyle name="Мои наименования показателей 4 6" xfId="1021"/>
    <cellStyle name="Мои наименования показателей 4 7" xfId="1022"/>
    <cellStyle name="Мои наименования показателей 4 8" xfId="1023"/>
    <cellStyle name="Мои наименования показателей 4_1" xfId="1024"/>
    <cellStyle name="Мои наименования показателей 5" xfId="1025"/>
    <cellStyle name="Мои наименования показателей 5 2" xfId="1026"/>
    <cellStyle name="Мои наименования показателей 5 3" xfId="1027"/>
    <cellStyle name="Мои наименования показателей 5 4" xfId="1028"/>
    <cellStyle name="Мои наименования показателей 5 5" xfId="1029"/>
    <cellStyle name="Мои наименования показателей 5 6" xfId="1030"/>
    <cellStyle name="Мои наименования показателей 5 7" xfId="1031"/>
    <cellStyle name="Мои наименования показателей 5 8" xfId="1032"/>
    <cellStyle name="Мои наименования показателей 5_1" xfId="1033"/>
    <cellStyle name="Мои наименования показателей 6" xfId="1034"/>
    <cellStyle name="Мои наименования показателей 6 2" xfId="1035"/>
    <cellStyle name="Мои наименования показателей 6_TSET.NET.2.02" xfId="1036"/>
    <cellStyle name="Мои наименования показателей 7" xfId="1037"/>
    <cellStyle name="Мои наименования показателей 7 2" xfId="1038"/>
    <cellStyle name="Мои наименования показателей 7_TSET.NET.2.02" xfId="1039"/>
    <cellStyle name="Мои наименования показателей 8" xfId="1040"/>
    <cellStyle name="Мои наименования показателей 8 2" xfId="1041"/>
    <cellStyle name="Мои наименования показателей 8_TSET.NET.2.02" xfId="1042"/>
    <cellStyle name="Мои наименования показателей_46TE.RT(v1.0)" xfId="1043"/>
    <cellStyle name="Мой заголовок" xfId="1044"/>
    <cellStyle name="Мой заголовок листа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2 2" xfId="1083"/>
    <cellStyle name="Обычный 2 2 2" xfId="1084"/>
    <cellStyle name="Обычный 2 2_BALANCE.WARM.2011YEAR.NEW.UPDATE.SCHEME" xfId="1085"/>
    <cellStyle name="Обычный 2 3" xfId="1086"/>
    <cellStyle name="Обычный 2 3 2" xfId="1087"/>
    <cellStyle name="Обычный 2 3_BALANCE.WARM.2011YEAR.NEW.UPDATE.SCHEME" xfId="1088"/>
    <cellStyle name="Обычный 2 4" xfId="1089"/>
    <cellStyle name="Обычный 2 4 2" xfId="1090"/>
    <cellStyle name="Обычный 2 4_BALANCE.WARM.2011YEAR.NEW.UPDATE.SCHEME" xfId="1091"/>
    <cellStyle name="Обычный 2 5" xfId="1092"/>
    <cellStyle name="Обычный 2 5 2" xfId="1093"/>
    <cellStyle name="Обычный 2 5_BALANCE.WARM.2011YEAR.NEW.UPDATE.SCHEME" xfId="1094"/>
    <cellStyle name="Обычный 2 6" xfId="1095"/>
    <cellStyle name="Обычный 2 6 2" xfId="1096"/>
    <cellStyle name="Обычный 2 6_BALANCE.WARM.2011YEAR.NEW.UPDATE.SCHEME" xfId="1097"/>
    <cellStyle name="Обычный 3" xfId="1098"/>
    <cellStyle name="Обычный 4" xfId="1099"/>
    <cellStyle name="Обычный 4 2" xfId="1100"/>
    <cellStyle name="Обычный 4_EE.20.MET.SVOD.2.73_v0.1" xfId="1101"/>
    <cellStyle name="Обычный 5" xfId="1102"/>
    <cellStyle name="Обычный 6" xfId="1103"/>
    <cellStyle name="Обычный 7" xfId="1104"/>
    <cellStyle name="Обычный 8" xfId="1105"/>
    <cellStyle name="Обычный 9" xfId="1106"/>
    <cellStyle name="Плохой" xfId="1107"/>
    <cellStyle name="Плохой 2" xfId="1108"/>
    <cellStyle name="Плохой 2 2" xfId="1109"/>
    <cellStyle name="Плохой 3" xfId="1110"/>
    <cellStyle name="Плохой 3 2" xfId="1111"/>
    <cellStyle name="Плохой 4" xfId="1112"/>
    <cellStyle name="Плохой 4 2" xfId="1113"/>
    <cellStyle name="Плохой 5" xfId="1114"/>
    <cellStyle name="Плохой 5 2" xfId="1115"/>
    <cellStyle name="Плохой 6" xfId="1116"/>
    <cellStyle name="Плохой 6 2" xfId="1117"/>
    <cellStyle name="Плохой 7" xfId="1118"/>
    <cellStyle name="Плохой 7 2" xfId="1119"/>
    <cellStyle name="Плохой 8" xfId="1120"/>
    <cellStyle name="Плохой 8 2" xfId="1121"/>
    <cellStyle name="Плохой 9" xfId="1122"/>
    <cellStyle name="Плохой 9 2" xfId="1123"/>
    <cellStyle name="По центру с переносом" xfId="1124"/>
    <cellStyle name="По ширине с переносом" xfId="1125"/>
    <cellStyle name="Поле ввода" xfId="1126"/>
    <cellStyle name="Пояснение" xfId="1127"/>
    <cellStyle name="Пояснение 2" xfId="1128"/>
    <cellStyle name="Пояснение 2 2" xfId="1129"/>
    <cellStyle name="Пояснение 3" xfId="1130"/>
    <cellStyle name="Пояснение 3 2" xfId="1131"/>
    <cellStyle name="Пояснение 4" xfId="1132"/>
    <cellStyle name="Пояснение 4 2" xfId="1133"/>
    <cellStyle name="Пояснение 5" xfId="1134"/>
    <cellStyle name="Пояснение 5 2" xfId="1135"/>
    <cellStyle name="Пояснение 6" xfId="1136"/>
    <cellStyle name="Пояснение 6 2" xfId="1137"/>
    <cellStyle name="Пояснение 7" xfId="1138"/>
    <cellStyle name="Пояснение 7 2" xfId="1139"/>
    <cellStyle name="Пояснение 8" xfId="1140"/>
    <cellStyle name="Пояснение 8 2" xfId="1141"/>
    <cellStyle name="Пояснение 9" xfId="1142"/>
    <cellStyle name="Пояснение 9 2" xfId="1143"/>
    <cellStyle name="Примечание" xfId="1144"/>
    <cellStyle name="Примечание 10" xfId="1145"/>
    <cellStyle name="Примечание 10 2" xfId="1146"/>
    <cellStyle name="Примечание 10_OREP.KU.2011.PLAN(v1.2)" xfId="1147"/>
    <cellStyle name="Примечание 11" xfId="1148"/>
    <cellStyle name="Примечание 11 2" xfId="1149"/>
    <cellStyle name="Примечание 11_OREP.KU.2011.PLAN(v1.2)" xfId="1150"/>
    <cellStyle name="Примечание 12" xfId="1151"/>
    <cellStyle name="Примечание 12 2" xfId="1152"/>
    <cellStyle name="Примечание 12_OREP.KU.2011.PLAN(v1.2)" xfId="1153"/>
    <cellStyle name="Примечание 2" xfId="1154"/>
    <cellStyle name="Примечание 2 2" xfId="1155"/>
    <cellStyle name="Примечание 2 3" xfId="1156"/>
    <cellStyle name="Примечание 2 4" xfId="1157"/>
    <cellStyle name="Примечание 2 5" xfId="1158"/>
    <cellStyle name="Примечание 2 6" xfId="1159"/>
    <cellStyle name="Примечание 2 7" xfId="1160"/>
    <cellStyle name="Примечание 2 8" xfId="1161"/>
    <cellStyle name="Примечание 2_OREP.KU.2011.PLAN(v1.0)" xfId="1162"/>
    <cellStyle name="Примечание 3" xfId="1163"/>
    <cellStyle name="Примечание 3 2" xfId="1164"/>
    <cellStyle name="Примечание 3 3" xfId="1165"/>
    <cellStyle name="Примечание 3 4" xfId="1166"/>
    <cellStyle name="Примечание 3 5" xfId="1167"/>
    <cellStyle name="Примечание 3 6" xfId="1168"/>
    <cellStyle name="Примечание 3 7" xfId="1169"/>
    <cellStyle name="Примечание 3 8" xfId="1170"/>
    <cellStyle name="Примечание 3_OREP.KU.2011.PLAN(v1.0)" xfId="1171"/>
    <cellStyle name="Примечание 4" xfId="1172"/>
    <cellStyle name="Примечание 4 2" xfId="1173"/>
    <cellStyle name="Примечание 4 3" xfId="1174"/>
    <cellStyle name="Примечание 4 4" xfId="1175"/>
    <cellStyle name="Примечание 4 5" xfId="1176"/>
    <cellStyle name="Примечание 4 6" xfId="1177"/>
    <cellStyle name="Примечание 4 7" xfId="1178"/>
    <cellStyle name="Примечание 4 8" xfId="1179"/>
    <cellStyle name="Примечание 4_OREP.KU.2011.PLAN(v1.0)" xfId="1180"/>
    <cellStyle name="Примечание 5" xfId="1181"/>
    <cellStyle name="Примечание 5 2" xfId="1182"/>
    <cellStyle name="Примечание 5 3" xfId="1183"/>
    <cellStyle name="Примечание 5 4" xfId="1184"/>
    <cellStyle name="Примечание 5 5" xfId="1185"/>
    <cellStyle name="Примечание 5 6" xfId="1186"/>
    <cellStyle name="Примечание 5 7" xfId="1187"/>
    <cellStyle name="Примечание 5 8" xfId="1188"/>
    <cellStyle name="Примечание 5_OREP.KU.2011.PLAN(v1.0)" xfId="1189"/>
    <cellStyle name="Примечание 6" xfId="1190"/>
    <cellStyle name="Примечание 6 2" xfId="1191"/>
    <cellStyle name="Примечание 6_OREP.KU.2011.PLAN(v1.2)" xfId="1192"/>
    <cellStyle name="Примечание 7" xfId="1193"/>
    <cellStyle name="Примечание 7 2" xfId="1194"/>
    <cellStyle name="Примечание 7_OREP.KU.2011.PLAN(v1.2)" xfId="1195"/>
    <cellStyle name="Примечание 8" xfId="1196"/>
    <cellStyle name="Примечание 8 2" xfId="1197"/>
    <cellStyle name="Примечание 8_OREP.KU.2011.PLAN(v1.2)" xfId="1198"/>
    <cellStyle name="Примечание 9" xfId="1199"/>
    <cellStyle name="Примечание 9 2" xfId="1200"/>
    <cellStyle name="Примечание 9_OREP.KU.2011.PLAN(v1.2)" xfId="1201"/>
    <cellStyle name="Percent" xfId="1202"/>
    <cellStyle name="Процентный 10" xfId="1203"/>
    <cellStyle name="Процентный 2" xfId="1204"/>
    <cellStyle name="Процентный 2 2" xfId="1205"/>
    <cellStyle name="Процентный 2 3" xfId="1206"/>
    <cellStyle name="Процентный 3" xfId="1207"/>
    <cellStyle name="Процентный 4" xfId="1208"/>
    <cellStyle name="Процентный 5" xfId="1209"/>
    <cellStyle name="Процентный 9" xfId="1210"/>
    <cellStyle name="Связанная ячейка" xfId="1211"/>
    <cellStyle name="Связанная ячейка 2" xfId="1212"/>
    <cellStyle name="Связанная ячейка 2 2" xfId="1213"/>
    <cellStyle name="Связанная ячейка 2_OREP.KU.2011.PLAN(v1.2)" xfId="1214"/>
    <cellStyle name="Связанная ячейка 3" xfId="1215"/>
    <cellStyle name="Связанная ячейка 3 2" xfId="1216"/>
    <cellStyle name="Связанная ячейка 3_OREP.KU.2011.PLAN(v1.2)" xfId="1217"/>
    <cellStyle name="Связанная ячейка 4" xfId="1218"/>
    <cellStyle name="Связанная ячейка 4 2" xfId="1219"/>
    <cellStyle name="Связанная ячейка 4_OREP.KU.2011.PLAN(v1.2)" xfId="1220"/>
    <cellStyle name="Связанная ячейка 5" xfId="1221"/>
    <cellStyle name="Связанная ячейка 5 2" xfId="1222"/>
    <cellStyle name="Связанная ячейка 5_OREP.KU.2011.PLAN(v1.2)" xfId="1223"/>
    <cellStyle name="Связанная ячейка 6" xfId="1224"/>
    <cellStyle name="Связанная ячейка 6 2" xfId="1225"/>
    <cellStyle name="Связанная ячейка 6_OREP.KU.2011.PLAN(v1.2)" xfId="1226"/>
    <cellStyle name="Связанная ячейка 7" xfId="1227"/>
    <cellStyle name="Связанная ячейка 7 2" xfId="1228"/>
    <cellStyle name="Связанная ячейка 7_OREP.KU.2011.PLAN(v1.2)" xfId="1229"/>
    <cellStyle name="Связанная ячейка 8" xfId="1230"/>
    <cellStyle name="Связанная ячейка 8 2" xfId="1231"/>
    <cellStyle name="Связанная ячейка 8_OREP.KU.2011.PLAN(v1.2)" xfId="1232"/>
    <cellStyle name="Связанная ячейка 9" xfId="1233"/>
    <cellStyle name="Связанная ячейка 9 2" xfId="1234"/>
    <cellStyle name="Связанная ячейка 9_OREP.KU.2011.PLAN(v1.2)" xfId="1235"/>
    <cellStyle name="Стиль 1" xfId="1236"/>
    <cellStyle name="Стиль 1 2" xfId="1237"/>
    <cellStyle name="ТЕКСТ" xfId="1238"/>
    <cellStyle name="ТЕКСТ 2" xfId="1239"/>
    <cellStyle name="ТЕКСТ 3" xfId="1240"/>
    <cellStyle name="ТЕКСТ 4" xfId="1241"/>
    <cellStyle name="ТЕКСТ 5" xfId="1242"/>
    <cellStyle name="ТЕКСТ 6" xfId="1243"/>
    <cellStyle name="ТЕКСТ 7" xfId="1244"/>
    <cellStyle name="ТЕКСТ 8" xfId="1245"/>
    <cellStyle name="Текст предупреждения" xfId="1246"/>
    <cellStyle name="Текст предупреждения 2" xfId="1247"/>
    <cellStyle name="Текст предупреждения 2 2" xfId="1248"/>
    <cellStyle name="Текст предупреждения 3" xfId="1249"/>
    <cellStyle name="Текст предупреждения 3 2" xfId="1250"/>
    <cellStyle name="Текст предупреждения 4" xfId="1251"/>
    <cellStyle name="Текст предупреждения 4 2" xfId="1252"/>
    <cellStyle name="Текст предупреждения 5" xfId="1253"/>
    <cellStyle name="Текст предупреждения 5 2" xfId="1254"/>
    <cellStyle name="Текст предупреждения 6" xfId="1255"/>
    <cellStyle name="Текст предупреждения 6 2" xfId="1256"/>
    <cellStyle name="Текст предупреждения 7" xfId="1257"/>
    <cellStyle name="Текст предупреждения 7 2" xfId="1258"/>
    <cellStyle name="Текст предупреждения 8" xfId="1259"/>
    <cellStyle name="Текст предупреждения 8 2" xfId="1260"/>
    <cellStyle name="Текст предупреждения 9" xfId="1261"/>
    <cellStyle name="Текст предупреждения 9 2" xfId="1262"/>
    <cellStyle name="Текстовый" xfId="1263"/>
    <cellStyle name="Текстовый 2" xfId="1264"/>
    <cellStyle name="Текстовый 3" xfId="1265"/>
    <cellStyle name="Текстовый 4" xfId="1266"/>
    <cellStyle name="Текстовый 5" xfId="1267"/>
    <cellStyle name="Текстовый 6" xfId="1268"/>
    <cellStyle name="Текстовый 7" xfId="1269"/>
    <cellStyle name="Текстовый 8" xfId="1270"/>
    <cellStyle name="Текстовый_1" xfId="1271"/>
    <cellStyle name="Тысячи [0]_22гк" xfId="1272"/>
    <cellStyle name="Тысячи_22гк" xfId="1273"/>
    <cellStyle name="ФИКСИРОВАННЫЙ" xfId="1274"/>
    <cellStyle name="ФИКСИРОВАННЫЙ 2" xfId="1275"/>
    <cellStyle name="ФИКСИРОВАННЫЙ 3" xfId="1276"/>
    <cellStyle name="ФИКСИРОВАННЫЙ 4" xfId="1277"/>
    <cellStyle name="ФИКСИРОВАННЫЙ 5" xfId="1278"/>
    <cellStyle name="ФИКСИРОВАННЫЙ 6" xfId="1279"/>
    <cellStyle name="ФИКСИРОВАННЫЙ 7" xfId="1280"/>
    <cellStyle name="ФИКСИРОВАННЫЙ 8" xfId="1281"/>
    <cellStyle name="ФИКСИРОВАННЫЙ_1" xfId="1282"/>
    <cellStyle name="Comma" xfId="1283"/>
    <cellStyle name="Comma [0]" xfId="1284"/>
    <cellStyle name="Финансовый 2" xfId="1285"/>
    <cellStyle name="Финансовый 2 2" xfId="1286"/>
    <cellStyle name="Финансовый 2_BALANCE.WARM.2011YEAR.NEW.UPDATE.SCHEME" xfId="1287"/>
    <cellStyle name="Финансовый 3" xfId="1288"/>
    <cellStyle name="Финансовый 6" xfId="1289"/>
    <cellStyle name="Формула" xfId="1290"/>
    <cellStyle name="Формула 2" xfId="1291"/>
    <cellStyle name="Формула_A РТ 2009 Рязаньэнерго" xfId="1292"/>
    <cellStyle name="ФормулаВБ" xfId="1293"/>
    <cellStyle name="ФормулаНаКонтроль" xfId="1294"/>
    <cellStyle name="Хороший" xfId="1295"/>
    <cellStyle name="Хороший 2" xfId="1296"/>
    <cellStyle name="Хороший 2 2" xfId="1297"/>
    <cellStyle name="Хороший 3" xfId="1298"/>
    <cellStyle name="Хороший 3 2" xfId="1299"/>
    <cellStyle name="Хороший 4" xfId="1300"/>
    <cellStyle name="Хороший 4 2" xfId="1301"/>
    <cellStyle name="Хороший 5" xfId="1302"/>
    <cellStyle name="Хороший 5 2" xfId="1303"/>
    <cellStyle name="Хороший 6" xfId="1304"/>
    <cellStyle name="Хороший 6 2" xfId="1305"/>
    <cellStyle name="Хороший 7" xfId="1306"/>
    <cellStyle name="Хороший 7 2" xfId="1307"/>
    <cellStyle name="Хороший 8" xfId="1308"/>
    <cellStyle name="Хороший 8 2" xfId="1309"/>
    <cellStyle name="Хороший 9" xfId="1310"/>
    <cellStyle name="Хороший 9 2" xfId="1311"/>
    <cellStyle name="Цифры по центру с десятыми" xfId="1312"/>
    <cellStyle name="Џђћ–…ќ’ќ›‰" xfId="1313"/>
    <cellStyle name="Шапка таблицы" xfId="13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op\&#1056;&#1072;&#1073;&#1086;&#1095;&#1080;&#1081;%20&#1089;&#1090;&#1086;&#1083;\&#1062;&#1077;&#1085;&#1099;%20&#1089;&#1090;&#1086;&#1088;&#1085;\KOTEL.NET.PLAN.2.73(v2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="115" zoomScaleNormal="115" zoomScalePageLayoutView="0" workbookViewId="0" topLeftCell="A1">
      <selection activeCell="K7" sqref="K7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9.421875" style="0" customWidth="1"/>
    <col min="4" max="4" width="11.28125" style="0" hidden="1" customWidth="1"/>
    <col min="5" max="5" width="11.7109375" style="0" hidden="1" customWidth="1"/>
    <col min="6" max="6" width="9.421875" style="0" customWidth="1"/>
  </cols>
  <sheetData>
    <row r="2" spans="1:4" ht="15">
      <c r="A2" s="10" t="s">
        <v>3</v>
      </c>
      <c r="B2" s="9"/>
      <c r="C2" s="9"/>
      <c r="D2" s="9"/>
    </row>
    <row r="3" spans="1:4" ht="15">
      <c r="A3" s="10" t="s">
        <v>51</v>
      </c>
      <c r="B3" s="9"/>
      <c r="C3" s="9"/>
      <c r="D3" s="9"/>
    </row>
    <row r="4" spans="1:6" ht="15">
      <c r="A4" s="9"/>
      <c r="B4" s="9"/>
      <c r="C4" s="9"/>
      <c r="D4" s="9"/>
      <c r="E4" t="s">
        <v>24</v>
      </c>
      <c r="F4" t="s">
        <v>24</v>
      </c>
    </row>
    <row r="5" spans="1:6" ht="15">
      <c r="A5" s="37" t="s">
        <v>0</v>
      </c>
      <c r="B5" s="30" t="s">
        <v>4</v>
      </c>
      <c r="C5" s="32" t="s">
        <v>31</v>
      </c>
      <c r="D5" s="32" t="s">
        <v>47</v>
      </c>
      <c r="E5" s="36" t="s">
        <v>48</v>
      </c>
      <c r="F5" s="34" t="s">
        <v>49</v>
      </c>
    </row>
    <row r="6" spans="1:6" ht="15">
      <c r="A6" s="38"/>
      <c r="B6" s="31"/>
      <c r="C6" s="33"/>
      <c r="D6" s="33"/>
      <c r="E6" s="33"/>
      <c r="F6" s="35"/>
    </row>
    <row r="7" spans="1:6" ht="15">
      <c r="A7" s="39" t="s">
        <v>44</v>
      </c>
      <c r="B7" s="40"/>
      <c r="C7" s="40"/>
      <c r="D7" s="40"/>
      <c r="E7" s="41"/>
      <c r="F7" s="3"/>
    </row>
    <row r="8" spans="1:6" ht="15">
      <c r="A8" s="5">
        <v>1</v>
      </c>
      <c r="B8" s="8" t="s">
        <v>5</v>
      </c>
      <c r="C8" s="6" t="s">
        <v>25</v>
      </c>
      <c r="D8" s="6"/>
      <c r="E8" s="3">
        <v>0</v>
      </c>
      <c r="F8" s="3">
        <v>0</v>
      </c>
    </row>
    <row r="9" spans="1:7" ht="15">
      <c r="A9" s="5">
        <v>2</v>
      </c>
      <c r="B9" s="8" t="s">
        <v>6</v>
      </c>
      <c r="C9" s="6" t="s">
        <v>25</v>
      </c>
      <c r="D9" s="6">
        <v>1410.46</v>
      </c>
      <c r="E9" s="2">
        <f>1705.53995+287.70817+47.11864+13.16927+30.5728+560.77796</f>
        <v>2644.88679</v>
      </c>
      <c r="F9" s="2">
        <f>1833.2332+0.60944+404.14972+1.89832+114.2582+152.16265+107.883</f>
        <v>2614.1945299999998</v>
      </c>
      <c r="G9" s="25"/>
    </row>
    <row r="10" spans="1:6" ht="15">
      <c r="A10" s="5"/>
      <c r="B10" s="8" t="s">
        <v>7</v>
      </c>
      <c r="C10" s="6" t="s">
        <v>25</v>
      </c>
      <c r="D10" s="6">
        <v>987.3</v>
      </c>
      <c r="E10" s="2">
        <v>1854.1</v>
      </c>
      <c r="F10" s="2">
        <f>2295.82+253.6025</f>
        <v>2549.4225</v>
      </c>
    </row>
    <row r="11" spans="1:6" ht="15">
      <c r="A11" s="5">
        <v>3</v>
      </c>
      <c r="B11" s="8" t="s">
        <v>8</v>
      </c>
      <c r="C11" s="6" t="s">
        <v>25</v>
      </c>
      <c r="D11" s="6">
        <v>5735.9</v>
      </c>
      <c r="E11" s="2">
        <f>E12+141994.3862+0.39221+1.18872+36.26045+108.44764+109.61564-141994.3862</f>
        <v>2531.832170000009</v>
      </c>
      <c r="F11" s="2">
        <f>F12+64.06082+0.74295+251.48279+113.18077+45.70524+235.71065+4.14068+4.62</f>
        <v>7852.27222</v>
      </c>
    </row>
    <row r="12" spans="1:6" ht="15">
      <c r="A12" s="5"/>
      <c r="B12" s="8" t="s">
        <v>7</v>
      </c>
      <c r="C12" s="6" t="s">
        <v>25</v>
      </c>
      <c r="D12" s="6">
        <v>1718.5</v>
      </c>
      <c r="E12" s="2">
        <v>2275.92751</v>
      </c>
      <c r="F12" s="2">
        <f>4035.2647+3097.36362</f>
        <v>7132.62832</v>
      </c>
    </row>
    <row r="13" spans="1:6" ht="15">
      <c r="A13" s="5">
        <v>4</v>
      </c>
      <c r="B13" s="8" t="s">
        <v>9</v>
      </c>
      <c r="C13" s="6" t="s">
        <v>25</v>
      </c>
      <c r="D13" s="6"/>
      <c r="E13" s="2"/>
      <c r="F13" s="2"/>
    </row>
    <row r="14" spans="1:6" ht="15">
      <c r="A14" s="1" t="s">
        <v>10</v>
      </c>
      <c r="B14" s="8" t="s">
        <v>11</v>
      </c>
      <c r="C14" s="6" t="s">
        <v>25</v>
      </c>
      <c r="D14" s="6"/>
      <c r="E14" s="2"/>
      <c r="F14" s="2"/>
    </row>
    <row r="15" spans="1:6" ht="15" hidden="1">
      <c r="A15" s="1" t="s">
        <v>12</v>
      </c>
      <c r="B15" s="8" t="s">
        <v>13</v>
      </c>
      <c r="C15" s="6" t="s">
        <v>25</v>
      </c>
      <c r="D15" s="6"/>
      <c r="E15" s="2"/>
      <c r="F15" s="2"/>
    </row>
    <row r="16" spans="1:6" ht="15" hidden="1">
      <c r="A16" s="1" t="s">
        <v>14</v>
      </c>
      <c r="B16" s="8" t="s">
        <v>15</v>
      </c>
      <c r="C16" s="6" t="s">
        <v>25</v>
      </c>
      <c r="D16" s="6"/>
      <c r="E16" s="2"/>
      <c r="F16" s="2"/>
    </row>
    <row r="17" spans="1:6" ht="15">
      <c r="A17" s="5">
        <v>6</v>
      </c>
      <c r="B17" s="8" t="s">
        <v>16</v>
      </c>
      <c r="C17" s="6" t="s">
        <v>25</v>
      </c>
      <c r="D17" s="6">
        <v>14439.9</v>
      </c>
      <c r="E17" s="2">
        <v>19268.10804</v>
      </c>
      <c r="F17" s="2">
        <v>24238.74292</v>
      </c>
    </row>
    <row r="18" spans="1:6" ht="15">
      <c r="A18" s="5"/>
      <c r="B18" s="8" t="s">
        <v>7</v>
      </c>
      <c r="C18" s="6" t="s">
        <v>25</v>
      </c>
      <c r="D18" s="6">
        <v>5054</v>
      </c>
      <c r="E18" s="2">
        <f>0.24*E17</f>
        <v>4624.345929599999</v>
      </c>
      <c r="F18" s="2">
        <f>0.24*F17</f>
        <v>5817.2983008</v>
      </c>
    </row>
    <row r="19" spans="1:6" ht="15">
      <c r="A19" s="5">
        <v>7</v>
      </c>
      <c r="B19" s="8" t="s">
        <v>17</v>
      </c>
      <c r="C19" s="6" t="s">
        <v>25</v>
      </c>
      <c r="D19" s="6">
        <v>3630.7</v>
      </c>
      <c r="E19" s="2">
        <v>5984.27166</v>
      </c>
      <c r="F19" s="2">
        <v>6986.93608</v>
      </c>
    </row>
    <row r="20" spans="1:6" ht="15">
      <c r="A20" s="5"/>
      <c r="B20" s="8" t="s">
        <v>7</v>
      </c>
      <c r="C20" s="6" t="s">
        <v>25</v>
      </c>
      <c r="D20" s="6">
        <v>1270.6</v>
      </c>
      <c r="E20" s="2">
        <f>E19/E17*E18</f>
        <v>1436.2251983999997</v>
      </c>
      <c r="F20" s="2">
        <f>F19/F17*F18</f>
        <v>1676.8646592</v>
      </c>
    </row>
    <row r="21" spans="1:6" ht="15">
      <c r="A21" s="5">
        <v>8</v>
      </c>
      <c r="B21" s="8" t="s">
        <v>18</v>
      </c>
      <c r="C21" s="6" t="s">
        <v>25</v>
      </c>
      <c r="D21" s="6">
        <v>1487.6</v>
      </c>
      <c r="E21" s="2">
        <v>1400.23524</v>
      </c>
      <c r="F21" s="2">
        <v>1483.114</v>
      </c>
    </row>
    <row r="22" spans="1:6" ht="15">
      <c r="A22" s="5">
        <v>9</v>
      </c>
      <c r="B22" s="8" t="s">
        <v>19</v>
      </c>
      <c r="C22" s="6" t="s">
        <v>25</v>
      </c>
      <c r="D22" s="6">
        <v>25325.7</v>
      </c>
      <c r="E22" s="2">
        <f>E23</f>
        <v>29344.892351583505</v>
      </c>
      <c r="F22" s="2">
        <f>F23</f>
        <v>45635.366819999996</v>
      </c>
    </row>
    <row r="23" spans="1:6" ht="15">
      <c r="A23" s="1" t="s">
        <v>20</v>
      </c>
      <c r="B23" s="8" t="s">
        <v>21</v>
      </c>
      <c r="C23" s="6" t="s">
        <v>25</v>
      </c>
      <c r="D23" s="6">
        <f>D22</f>
        <v>25325.7</v>
      </c>
      <c r="E23" s="4">
        <f>SUM(E25:E28)</f>
        <v>29344.892351583505</v>
      </c>
      <c r="F23" s="4">
        <f>SUM(F24:F28)</f>
        <v>45635.366819999996</v>
      </c>
    </row>
    <row r="24" spans="1:6" ht="15">
      <c r="A24" s="1"/>
      <c r="B24" s="8" t="s">
        <v>46</v>
      </c>
      <c r="C24" s="6" t="s">
        <v>25</v>
      </c>
      <c r="D24" s="4">
        <v>18.8</v>
      </c>
      <c r="E24" s="4"/>
      <c r="F24" s="4">
        <v>0.5</v>
      </c>
    </row>
    <row r="25" spans="1:6" ht="15">
      <c r="A25" s="1"/>
      <c r="B25" s="8" t="s">
        <v>28</v>
      </c>
      <c r="C25" s="6" t="s">
        <v>25</v>
      </c>
      <c r="D25" s="2">
        <f>33186.28922-D27-42.29723-161.52164-17006.49218</f>
        <v>5498.589169999996</v>
      </c>
      <c r="E25" s="4">
        <f>126.7425+473.2707+5.36</f>
        <v>605.3732</v>
      </c>
      <c r="F25" s="4">
        <f>548.9496+641.3705+2058.57881+5.672+25.2+16.74702</f>
        <v>3296.5179299999995</v>
      </c>
    </row>
    <row r="26" spans="1:6" ht="15">
      <c r="A26" s="1"/>
      <c r="B26" s="8" t="s">
        <v>50</v>
      </c>
      <c r="C26" s="6"/>
      <c r="D26" s="2"/>
      <c r="E26" s="4"/>
      <c r="F26" s="4">
        <v>4384.28168</v>
      </c>
    </row>
    <row r="27" spans="1:6" ht="15">
      <c r="A27" s="1"/>
      <c r="B27" s="8" t="s">
        <v>26</v>
      </c>
      <c r="C27" s="6" t="s">
        <v>25</v>
      </c>
      <c r="D27" s="2">
        <v>10477.389000000001</v>
      </c>
      <c r="E27" s="4">
        <v>13543.24758</v>
      </c>
      <c r="F27" s="4">
        <v>18666.84621</v>
      </c>
    </row>
    <row r="28" spans="1:6" ht="15">
      <c r="A28" s="1"/>
      <c r="B28" s="8" t="s">
        <v>27</v>
      </c>
      <c r="C28" s="6" t="s">
        <v>25</v>
      </c>
      <c r="D28" s="2">
        <f>11674.16733/(11113.02003+2790.72662)*11113.02003</f>
        <v>9330.956513930842</v>
      </c>
      <c r="E28" s="4">
        <f>10338.53547/12691.98228*18655.52525</f>
        <v>15196.271571583506</v>
      </c>
      <c r="F28" s="4">
        <v>19287.221</v>
      </c>
    </row>
    <row r="29" spans="1:8" ht="15">
      <c r="A29" s="1" t="s">
        <v>22</v>
      </c>
      <c r="B29" s="8" t="s">
        <v>29</v>
      </c>
      <c r="C29" s="6" t="s">
        <v>25</v>
      </c>
      <c r="D29" s="12">
        <f>D9+D11+D17+D19+D21+D22</f>
        <v>52030.259999999995</v>
      </c>
      <c r="E29" s="12">
        <f>E9+E11+E17+E19+E21+E22</f>
        <v>61174.22625158352</v>
      </c>
      <c r="F29" s="12">
        <f>F9+F11+F17+F19+F21+F22</f>
        <v>88810.62657</v>
      </c>
      <c r="G29" s="24"/>
      <c r="H29" s="24"/>
    </row>
    <row r="30" spans="1:7" ht="15">
      <c r="A30" s="1"/>
      <c r="B30" s="8" t="s">
        <v>7</v>
      </c>
      <c r="C30" s="6" t="s">
        <v>25</v>
      </c>
      <c r="D30" s="12">
        <f>D10+D12+D18+D20</f>
        <v>9030.4</v>
      </c>
      <c r="E30" s="12">
        <f>E10+E12+E18+E20</f>
        <v>10190.598638</v>
      </c>
      <c r="F30" s="12">
        <f>F10+F12+F18+F20</f>
        <v>17176.213780000002</v>
      </c>
      <c r="G30" s="24"/>
    </row>
    <row r="31" spans="1:6" ht="15.75" customHeight="1">
      <c r="A31" s="27" t="s">
        <v>45</v>
      </c>
      <c r="B31" s="28"/>
      <c r="C31" s="28"/>
      <c r="D31" s="28"/>
      <c r="E31" s="29"/>
      <c r="F31" s="3"/>
    </row>
    <row r="32" spans="1:6" ht="15">
      <c r="A32" s="3" t="s">
        <v>37</v>
      </c>
      <c r="B32" s="8" t="s">
        <v>35</v>
      </c>
      <c r="C32" s="6" t="s">
        <v>32</v>
      </c>
      <c r="D32" s="6">
        <v>355027</v>
      </c>
      <c r="E32" s="14">
        <f>266160</f>
        <v>266160</v>
      </c>
      <c r="F32" s="14">
        <v>270850</v>
      </c>
    </row>
    <row r="33" spans="1:6" ht="15">
      <c r="A33" s="18" t="s">
        <v>38</v>
      </c>
      <c r="B33" s="8" t="s">
        <v>36</v>
      </c>
      <c r="C33" s="6" t="s">
        <v>32</v>
      </c>
      <c r="D33" s="6">
        <v>18255.1</v>
      </c>
      <c r="E33" s="11">
        <f>15590+892+1160</f>
        <v>17642</v>
      </c>
      <c r="F33" s="11">
        <f>SUM(F34:F36)</f>
        <v>22000</v>
      </c>
    </row>
    <row r="34" spans="1:6" ht="15">
      <c r="A34" s="18"/>
      <c r="B34" s="5" t="s">
        <v>23</v>
      </c>
      <c r="C34" s="6" t="s">
        <v>32</v>
      </c>
      <c r="D34" s="6">
        <v>3480</v>
      </c>
      <c r="E34" s="11" t="e">
        <f>#REF!*1000</f>
        <v>#REF!</v>
      </c>
      <c r="F34" s="26">
        <v>2290</v>
      </c>
    </row>
    <row r="35" spans="1:6" ht="15">
      <c r="A35" s="16"/>
      <c r="B35" s="5" t="s">
        <v>2</v>
      </c>
      <c r="C35" s="6" t="s">
        <v>32</v>
      </c>
      <c r="D35" s="6">
        <v>9868</v>
      </c>
      <c r="E35" s="11" t="e">
        <f>#REF!*1000</f>
        <v>#REF!</v>
      </c>
      <c r="F35" s="11">
        <v>13190</v>
      </c>
    </row>
    <row r="36" spans="1:6" ht="15">
      <c r="A36" s="16"/>
      <c r="B36" s="5" t="s">
        <v>1</v>
      </c>
      <c r="C36" s="6" t="s">
        <v>32</v>
      </c>
      <c r="D36" s="6">
        <v>4907</v>
      </c>
      <c r="E36" s="11" t="e">
        <f>#REF!*1000</f>
        <v>#REF!</v>
      </c>
      <c r="F36" s="11">
        <v>6520</v>
      </c>
    </row>
    <row r="37" spans="1:6" ht="15">
      <c r="A37" s="3" t="s">
        <v>39</v>
      </c>
      <c r="B37" s="17" t="s">
        <v>34</v>
      </c>
      <c r="C37" s="22" t="s">
        <v>33</v>
      </c>
      <c r="D37" s="15">
        <f>D33/D32</f>
        <v>0.05141890616769992</v>
      </c>
      <c r="E37" s="15">
        <f>E33/E32</f>
        <v>0.0662834385332131</v>
      </c>
      <c r="F37" s="15">
        <f>F33/F32</f>
        <v>0.08122577072180173</v>
      </c>
    </row>
    <row r="38" spans="1:6" ht="32.25" customHeight="1">
      <c r="A38" s="3" t="s">
        <v>40</v>
      </c>
      <c r="B38" s="19" t="s">
        <v>30</v>
      </c>
      <c r="C38" s="6" t="s">
        <v>41</v>
      </c>
      <c r="D38" s="6">
        <v>0.9316</v>
      </c>
      <c r="E38" s="20">
        <v>1.01</v>
      </c>
      <c r="F38" s="20">
        <f>23797.42848/F33</f>
        <v>1.0817012945454545</v>
      </c>
    </row>
    <row r="39" spans="1:6" ht="30">
      <c r="A39" s="3" t="s">
        <v>42</v>
      </c>
      <c r="B39" s="21" t="s">
        <v>43</v>
      </c>
      <c r="C39" s="7" t="s">
        <v>25</v>
      </c>
      <c r="D39" s="23">
        <f>D38*D33</f>
        <v>17006.451159999997</v>
      </c>
      <c r="E39" s="13">
        <f>E38*E33</f>
        <v>17818.420000000002</v>
      </c>
      <c r="F39" s="13">
        <f>F38*F33</f>
        <v>23797.42848</v>
      </c>
    </row>
  </sheetData>
  <sheetProtection/>
  <mergeCells count="8">
    <mergeCell ref="A31:E31"/>
    <mergeCell ref="B5:B6"/>
    <mergeCell ref="D5:D6"/>
    <mergeCell ref="F5:F6"/>
    <mergeCell ref="E5:E6"/>
    <mergeCell ref="A5:A6"/>
    <mergeCell ref="C5:C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gfhgj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gdhfjhsdf</dc:creator>
  <cp:keywords/>
  <dc:description/>
  <cp:lastModifiedBy>Irina</cp:lastModifiedBy>
  <cp:lastPrinted>2013-04-18T11:52:11Z</cp:lastPrinted>
  <dcterms:created xsi:type="dcterms:W3CDTF">2012-05-03T10:21:41Z</dcterms:created>
  <dcterms:modified xsi:type="dcterms:W3CDTF">2013-04-30T08:00:51Z</dcterms:modified>
  <cp:category/>
  <cp:version/>
  <cp:contentType/>
  <cp:contentStatus/>
</cp:coreProperties>
</file>