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<sst xmlns="http://schemas.openxmlformats.org/spreadsheetml/2006/main" count="68" uniqueCount="40">
  <si>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Смета расходов ОАО "ГНЦ НИИАР"</t>
  </si>
  <si>
    <t>на передачу электрической энергии факт 2013 года</t>
  </si>
  <si>
    <t>Наименование показателя</t>
  </si>
  <si>
    <t>Ед.изм.</t>
  </si>
  <si>
    <t>Факт 2013г.</t>
  </si>
  <si>
    <t>Сырье, основные материалы</t>
  </si>
  <si>
    <t>Вспомогательные материалы</t>
  </si>
  <si>
    <t>их них на ремонт</t>
  </si>
  <si>
    <t>Работы и услуги производственного характера</t>
  </si>
  <si>
    <t>№ п/п</t>
  </si>
  <si>
    <t>Топливо на технологические цели</t>
  </si>
  <si>
    <t>Энергия</t>
  </si>
  <si>
    <t>Затраты на оплату труда</t>
  </si>
  <si>
    <t>Отчисления на социальные нужды</t>
  </si>
  <si>
    <t>Амортизация основных фондов</t>
  </si>
  <si>
    <t>Прочие затраты всего, в том числе:</t>
  </si>
  <si>
    <t>9.8</t>
  </si>
  <si>
    <t>Другие затраты, относимые на себестоимость продукции всего, в том числе:</t>
  </si>
  <si>
    <t>Услуги подразделений института</t>
  </si>
  <si>
    <t>Прочие услуги</t>
  </si>
  <si>
    <t>Цеховые накладные расходы</t>
  </si>
  <si>
    <t>10</t>
  </si>
  <si>
    <t>Итого расходов на содержание сетей</t>
  </si>
  <si>
    <t>из них на ремонт</t>
  </si>
  <si>
    <t>I.Расходы на содержание сетей</t>
  </si>
  <si>
    <t>II.Расходы на покупку электроэнергии для компенсации потерь в сетях</t>
  </si>
  <si>
    <t>Отпуск электроэнергии в сеть</t>
  </si>
  <si>
    <t>Потери всего, в том числе:</t>
  </si>
  <si>
    <t>ВН</t>
  </si>
  <si>
    <t>СН2</t>
  </si>
  <si>
    <t>НН</t>
  </si>
  <si>
    <t>Относительные потери</t>
  </si>
  <si>
    <t>Цена покупки электроэнергии в целях компенсации потерь</t>
  </si>
  <si>
    <t>Стоимость покупки электроэнергии для компенсации потерь в электрических сетях</t>
  </si>
  <si>
    <t>тыс.руб.</t>
  </si>
  <si>
    <t>тыс.кВтч</t>
  </si>
  <si>
    <t>%</t>
  </si>
  <si>
    <t>руб./кВтч</t>
  </si>
  <si>
    <t>Командировки</t>
  </si>
  <si>
    <t>Управленческие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</si>
</sst>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center" wrapText="1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2" fontId="0" fillId="0" borderId="23" xfId="0" applyNumberFormat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.75390625" style="0" customWidth="1"/>
    <col min="2" max="2" width="5.375" style="15" customWidth="1"/>
    <col min="3" max="3" width="41.625" style="0" customWidth="1"/>
    <col min="5" max="5" width="11.625" style="0" customWidth="1"/>
    <col min="6" max="6" width="9.625" style="0" bestFit="1" customWidth="1"/>
  </cols>
  <sheetData>
    <row r="3" ht="12.75">
      <c r="C3" s="29" t="s">
        <v>0</v>
      </c>
    </row>
    <row r="4" ht="12.75">
      <c r="C4" s="29" t="s">
        <v>1</v>
      </c>
    </row>
    <row r="5" ht="13.5" thickBot="1"/>
    <row r="6" spans="2:5" ht="26.25" thickBot="1">
      <c r="B6" s="16" t="s">
        <v>9</v>
      </c>
      <c r="C6" s="10" t="s">
        <v>2</v>
      </c>
      <c r="D6" s="10" t="s">
        <v>3</v>
      </c>
      <c r="E6" s="10" t="s">
        <v>4</v>
      </c>
    </row>
    <row r="7" spans="2:5" ht="13.5" thickBot="1">
      <c r="B7" s="30" t="s">
        <v>24</v>
      </c>
      <c r="C7" s="31"/>
      <c r="D7" s="31"/>
      <c r="E7" s="32"/>
    </row>
    <row r="8" spans="2:5" ht="12.75">
      <c r="B8" s="17">
        <v>1</v>
      </c>
      <c r="C8" s="11" t="s">
        <v>5</v>
      </c>
      <c r="D8" s="22" t="s">
        <v>34</v>
      </c>
      <c r="E8" s="12">
        <v>0</v>
      </c>
    </row>
    <row r="9" spans="2:5" ht="12.75">
      <c r="B9" s="18">
        <v>2</v>
      </c>
      <c r="C9" s="2" t="s">
        <v>6</v>
      </c>
      <c r="D9" s="1" t="s">
        <v>34</v>
      </c>
      <c r="E9" s="7">
        <f>1786.41548+1230.96046+74.6023</f>
        <v>3091.97824</v>
      </c>
    </row>
    <row r="10" spans="2:5" ht="12.75">
      <c r="B10" s="18"/>
      <c r="C10" s="2" t="s">
        <v>7</v>
      </c>
      <c r="D10" s="1" t="s">
        <v>34</v>
      </c>
      <c r="E10" s="25">
        <f>E9*0.95</f>
        <v>2937.379328</v>
      </c>
    </row>
    <row r="11" spans="2:5" ht="12.75">
      <c r="B11" s="18">
        <v>3</v>
      </c>
      <c r="C11" s="2" t="s">
        <v>8</v>
      </c>
      <c r="D11" s="1" t="s">
        <v>34</v>
      </c>
      <c r="E11" s="25">
        <f>287.54948+181.08352+499.19953+0.4504+136.77451+112.47037+41.9293</f>
        <v>1259.45711</v>
      </c>
    </row>
    <row r="12" spans="2:5" ht="12.75">
      <c r="B12" s="18"/>
      <c r="C12" s="2" t="s">
        <v>7</v>
      </c>
      <c r="D12" s="1" t="s">
        <v>34</v>
      </c>
      <c r="E12" s="25">
        <f>287.54948+181.08352</f>
        <v>468.63300000000004</v>
      </c>
    </row>
    <row r="13" spans="2:5" ht="12.75">
      <c r="B13" s="18">
        <v>4</v>
      </c>
      <c r="C13" s="2" t="s">
        <v>10</v>
      </c>
      <c r="D13" s="1" t="s">
        <v>34</v>
      </c>
      <c r="E13" s="25">
        <v>0</v>
      </c>
    </row>
    <row r="14" spans="2:5" ht="12.75">
      <c r="B14" s="18">
        <v>5</v>
      </c>
      <c r="C14" s="2" t="s">
        <v>11</v>
      </c>
      <c r="D14" s="1" t="s">
        <v>34</v>
      </c>
      <c r="E14" s="25">
        <v>0</v>
      </c>
    </row>
    <row r="15" spans="2:5" ht="12.75">
      <c r="B15" s="18">
        <v>6</v>
      </c>
      <c r="C15" s="2" t="s">
        <v>12</v>
      </c>
      <c r="D15" s="1" t="s">
        <v>34</v>
      </c>
      <c r="E15" s="25">
        <v>21578.54755</v>
      </c>
    </row>
    <row r="16" spans="2:5" ht="12.75">
      <c r="B16" s="18"/>
      <c r="C16" s="2" t="s">
        <v>7</v>
      </c>
      <c r="D16" s="1" t="s">
        <v>34</v>
      </c>
      <c r="E16" s="25">
        <f>0.15*E15</f>
        <v>3236.7821325</v>
      </c>
    </row>
    <row r="17" spans="2:5" ht="12.75">
      <c r="B17" s="18">
        <v>7</v>
      </c>
      <c r="C17" s="2" t="s">
        <v>13</v>
      </c>
      <c r="D17" s="1" t="s">
        <v>34</v>
      </c>
      <c r="E17" s="25">
        <v>6212.7492</v>
      </c>
    </row>
    <row r="18" spans="2:5" ht="12.75">
      <c r="B18" s="18"/>
      <c r="C18" s="2" t="s">
        <v>7</v>
      </c>
      <c r="D18" s="1" t="s">
        <v>34</v>
      </c>
      <c r="E18" s="25">
        <f>E17*0.15</f>
        <v>931.91238</v>
      </c>
    </row>
    <row r="19" spans="2:5" ht="12.75">
      <c r="B19" s="18">
        <v>8</v>
      </c>
      <c r="C19" s="2" t="s">
        <v>14</v>
      </c>
      <c r="D19" s="1" t="s">
        <v>34</v>
      </c>
      <c r="E19" s="7">
        <v>2781.74117</v>
      </c>
    </row>
    <row r="20" spans="2:5" ht="12.75">
      <c r="B20" s="18">
        <v>9</v>
      </c>
      <c r="C20" s="2" t="s">
        <v>15</v>
      </c>
      <c r="D20" s="1" t="s">
        <v>34</v>
      </c>
      <c r="E20" s="7">
        <f>E21</f>
        <v>40264.56447</v>
      </c>
    </row>
    <row r="21" spans="2:5" ht="25.5">
      <c r="B21" s="19" t="s">
        <v>16</v>
      </c>
      <c r="C21" s="4" t="s">
        <v>17</v>
      </c>
      <c r="D21" s="1" t="s">
        <v>34</v>
      </c>
      <c r="E21" s="7">
        <f>E22+E23+E24+E25+E26</f>
        <v>40264.56447</v>
      </c>
    </row>
    <row r="22" spans="2:5" ht="12.75">
      <c r="B22" s="19"/>
      <c r="C22" s="3" t="s">
        <v>38</v>
      </c>
      <c r="D22" s="1" t="s">
        <v>34</v>
      </c>
      <c r="E22" s="7">
        <f>2.62735+3.27776+8.4075</f>
        <v>14.31261</v>
      </c>
    </row>
    <row r="23" spans="2:5" ht="12.75">
      <c r="B23" s="19"/>
      <c r="C23" s="3" t="s">
        <v>18</v>
      </c>
      <c r="D23" s="1" t="s">
        <v>34</v>
      </c>
      <c r="E23" s="7">
        <f>7985.21801-1230.96046-74.6023</f>
        <v>6679.65525</v>
      </c>
    </row>
    <row r="24" spans="2:5" ht="12.75">
      <c r="B24" s="19"/>
      <c r="C24" s="3" t="s">
        <v>19</v>
      </c>
      <c r="D24" s="1" t="s">
        <v>34</v>
      </c>
      <c r="E24" s="7">
        <f>306.0747+13.13945+35+5.18601</f>
        <v>359.40016</v>
      </c>
    </row>
    <row r="25" spans="2:5" ht="12.75">
      <c r="B25" s="19"/>
      <c r="C25" s="3" t="s">
        <v>20</v>
      </c>
      <c r="D25" s="1" t="s">
        <v>34</v>
      </c>
      <c r="E25" s="7">
        <v>13601.86124</v>
      </c>
    </row>
    <row r="26" spans="2:5" ht="12.75">
      <c r="B26" s="19"/>
      <c r="C26" s="3" t="s">
        <v>39</v>
      </c>
      <c r="D26" s="1" t="s">
        <v>34</v>
      </c>
      <c r="E26" s="7">
        <v>19609.33521</v>
      </c>
    </row>
    <row r="27" spans="2:5" ht="12.75">
      <c r="B27" s="19" t="s">
        <v>21</v>
      </c>
      <c r="C27" s="5" t="s">
        <v>22</v>
      </c>
      <c r="D27" s="1" t="s">
        <v>34</v>
      </c>
      <c r="E27" s="7">
        <f>E8+E9+E11+E13+E14+E15+E17+E19+E20</f>
        <v>75189.03774</v>
      </c>
    </row>
    <row r="28" spans="2:6" ht="13.5" thickBot="1">
      <c r="B28" s="20"/>
      <c r="C28" s="13" t="s">
        <v>23</v>
      </c>
      <c r="D28" s="23" t="s">
        <v>34</v>
      </c>
      <c r="E28" s="14">
        <f>E10+E12+E16+E18</f>
        <v>7574.706840499999</v>
      </c>
      <c r="F28" s="28"/>
    </row>
    <row r="29" spans="2:5" ht="13.5" thickBot="1">
      <c r="B29" s="30" t="s">
        <v>25</v>
      </c>
      <c r="C29" s="31"/>
      <c r="D29" s="31"/>
      <c r="E29" s="32"/>
    </row>
    <row r="30" spans="2:5" ht="12.75">
      <c r="B30" s="17">
        <v>1</v>
      </c>
      <c r="C30" s="11" t="s">
        <v>26</v>
      </c>
      <c r="D30" s="22" t="s">
        <v>35</v>
      </c>
      <c r="E30" s="26">
        <v>288570</v>
      </c>
    </row>
    <row r="31" spans="2:7" ht="12.75">
      <c r="B31" s="18">
        <v>2</v>
      </c>
      <c r="C31" s="2" t="s">
        <v>27</v>
      </c>
      <c r="D31" s="1" t="s">
        <v>35</v>
      </c>
      <c r="E31" s="27">
        <f>E32+E33+E34</f>
        <v>18763.812</v>
      </c>
      <c r="G31" s="15"/>
    </row>
    <row r="32" spans="2:5" ht="12.75">
      <c r="B32" s="18"/>
      <c r="C32" s="3" t="s">
        <v>28</v>
      </c>
      <c r="D32" s="1" t="s">
        <v>35</v>
      </c>
      <c r="E32" s="27">
        <f>(274236+2588017)/1000</f>
        <v>2862.253</v>
      </c>
    </row>
    <row r="33" spans="2:5" ht="12.75">
      <c r="B33" s="18"/>
      <c r="C33" s="3" t="s">
        <v>29</v>
      </c>
      <c r="D33" s="1" t="s">
        <v>35</v>
      </c>
      <c r="E33" s="27">
        <f>(790194+8028814)/1000</f>
        <v>8819.008</v>
      </c>
    </row>
    <row r="34" spans="2:5" ht="12.75">
      <c r="B34" s="18"/>
      <c r="C34" s="3" t="s">
        <v>30</v>
      </c>
      <c r="D34" s="1" t="s">
        <v>35</v>
      </c>
      <c r="E34" s="27">
        <f>(665570+6416981)/1000</f>
        <v>7082.551</v>
      </c>
    </row>
    <row r="35" spans="2:5" ht="12.75">
      <c r="B35" s="18">
        <v>3</v>
      </c>
      <c r="C35" s="5" t="s">
        <v>31</v>
      </c>
      <c r="D35" s="1" t="s">
        <v>36</v>
      </c>
      <c r="E35" s="7">
        <f>E31/E30*100</f>
        <v>6.502343278927124</v>
      </c>
    </row>
    <row r="36" spans="2:5" ht="25.5">
      <c r="B36" s="18">
        <v>4</v>
      </c>
      <c r="C36" s="6" t="s">
        <v>32</v>
      </c>
      <c r="D36" s="2" t="s">
        <v>37</v>
      </c>
      <c r="E36" s="7">
        <f>E37/E31</f>
        <v>1.5377884397903794</v>
      </c>
    </row>
    <row r="37" spans="2:5" ht="26.25" thickBot="1">
      <c r="B37" s="21">
        <v>5</v>
      </c>
      <c r="C37" s="8" t="s">
        <v>33</v>
      </c>
      <c r="D37" s="24" t="s">
        <v>34</v>
      </c>
      <c r="E37" s="9">
        <v>28854.77318</v>
      </c>
    </row>
  </sheetData>
  <sheetProtection/>
  <mergeCells count="2">
    <mergeCell ref="B7:E7"/>
    <mergeCell ref="B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Ильмерзин И.В. (1206)</dc:creator>
  <cp:keywords/>
  <dc:description/>
  <cp:lastModifiedBy>pei</cp:lastModifiedBy>
  <cp:lastPrinted>2014-03-13T09:43:26Z</cp:lastPrinted>
  <dcterms:created xsi:type="dcterms:W3CDTF">2014-03-13T06:56:38Z</dcterms:created>
  <dcterms:modified xsi:type="dcterms:W3CDTF">2014-03-17T07:07:14Z</dcterms:modified>
  <cp:category/>
  <cp:version/>
  <cp:contentType/>
  <cp:contentStatus/>
</cp:coreProperties>
</file>